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9440" windowHeight="8010"/>
  </bookViews>
  <sheets>
    <sheet name="Hoja2" sheetId="2" r:id="rId1"/>
    <sheet name="Hoja1" sheetId="1" r:id="rId2"/>
    <sheet name="Hoja3" sheetId="3" r:id="rId3"/>
    <sheet name="Hoja4" sheetId="4" r:id="rId4"/>
    <sheet name="Hoja5" sheetId="5" r:id="rId5"/>
  </sheets>
  <calcPr calcId="124519"/>
</workbook>
</file>

<file path=xl/calcChain.xml><?xml version="1.0" encoding="utf-8"?>
<calcChain xmlns="http://schemas.openxmlformats.org/spreadsheetml/2006/main">
  <c r="E207" i="2"/>
  <c r="N272"/>
  <c r="N263"/>
  <c r="N242"/>
  <c r="N236"/>
  <c r="N221"/>
  <c r="N195" l="1"/>
  <c r="N164"/>
  <c r="N144"/>
  <c r="N121"/>
  <c r="N109"/>
  <c r="N101"/>
  <c r="N86"/>
  <c r="N71"/>
  <c r="N64" l="1"/>
  <c r="N54"/>
  <c r="N39"/>
  <c r="N22"/>
  <c r="N14"/>
  <c r="N1" l="1"/>
  <c r="K207"/>
  <c r="K201"/>
  <c r="K195"/>
  <c r="K188" l="1"/>
  <c r="K179"/>
  <c r="K163"/>
  <c r="K158"/>
  <c r="K150"/>
  <c r="K141"/>
  <c r="K121"/>
  <c r="K106"/>
  <c r="K85" l="1"/>
  <c r="K77"/>
  <c r="K68"/>
  <c r="K49"/>
  <c r="K44"/>
  <c r="K32"/>
  <c r="K10"/>
  <c r="H1"/>
  <c r="H6"/>
  <c r="H17"/>
  <c r="H24"/>
  <c r="H31"/>
  <c r="H46"/>
  <c r="H55"/>
  <c r="H61"/>
  <c r="H69"/>
  <c r="H77"/>
  <c r="H87"/>
  <c r="H94"/>
  <c r="H99"/>
  <c r="H109"/>
  <c r="H118"/>
  <c r="H123"/>
  <c r="H136"/>
  <c r="H164"/>
  <c r="H172"/>
  <c r="K1"/>
  <c r="E6" i="5" l="1"/>
  <c r="E5"/>
  <c r="E4" l="1"/>
  <c r="E3"/>
  <c r="E2"/>
  <c r="E25" i="4" l="1"/>
  <c r="E24" l="1"/>
  <c r="E23"/>
  <c r="E22"/>
  <c r="E21"/>
  <c r="E20"/>
  <c r="E19"/>
  <c r="E18"/>
  <c r="E17"/>
  <c r="E16"/>
  <c r="E15"/>
  <c r="E14"/>
  <c r="E13"/>
  <c r="E12"/>
  <c r="E11"/>
  <c r="E171" i="2"/>
  <c r="E10" i="4"/>
  <c r="E167" i="2"/>
  <c r="E9" i="4"/>
  <c r="E156" i="2"/>
  <c r="E8" i="4"/>
  <c r="E148" i="2"/>
  <c r="E7" i="4"/>
  <c r="E133" i="2"/>
  <c r="E6" i="4"/>
  <c r="E128" i="2"/>
  <c r="E5" i="4"/>
  <c r="E4"/>
  <c r="E120" i="2"/>
  <c r="E3" i="4"/>
  <c r="E2"/>
  <c r="E114" i="2"/>
  <c r="E108" l="1"/>
  <c r="E86"/>
  <c r="E21" i="3"/>
  <c r="E81" i="2"/>
  <c r="E20" i="3"/>
  <c r="E74" i="2"/>
  <c r="E19" i="3"/>
  <c r="E64" i="2"/>
  <c r="E18" i="3"/>
  <c r="E60" i="2"/>
  <c r="E17" i="3"/>
  <c r="E42" i="2"/>
  <c r="E16" i="3"/>
  <c r="E26" i="2"/>
  <c r="E15" i="3"/>
  <c r="E13" i="2"/>
  <c r="E14" i="3"/>
  <c r="E7" i="2"/>
  <c r="E13" i="3"/>
  <c r="E1" i="2"/>
  <c r="E12" i="3"/>
  <c r="B225" i="2"/>
  <c r="E11" i="3"/>
  <c r="B220" i="2"/>
  <c r="E10" i="3"/>
  <c r="B214" i="2"/>
  <c r="E9" i="3"/>
  <c r="B204" i="2"/>
  <c r="B16" i="3"/>
  <c r="E8"/>
  <c r="B182" i="2"/>
  <c r="E6" i="3"/>
  <c r="B167" i="2"/>
  <c r="E5" i="3"/>
  <c r="B158" i="2"/>
  <c r="E4" i="3"/>
  <c r="B68"/>
  <c r="B145" i="2"/>
  <c r="E3" i="3"/>
  <c r="E1" i="4" l="1"/>
  <c r="B137" i="2"/>
  <c r="E2" i="3"/>
  <c r="E7" i="1"/>
  <c r="B130" i="2"/>
  <c r="E1" i="3"/>
  <c r="B1" i="2" l="1"/>
  <c r="B45"/>
  <c r="B104"/>
  <c r="E6" i="1" l="1"/>
  <c r="B80" i="2"/>
  <c r="E5" i="1"/>
  <c r="B66" i="2"/>
  <c r="B132" i="1"/>
  <c r="B133" s="1"/>
  <c r="E4"/>
  <c r="E3"/>
  <c r="B32" i="2"/>
  <c r="E2" i="1"/>
  <c r="B28" i="2"/>
  <c r="B21"/>
  <c r="B15"/>
  <c r="E1" i="1"/>
</calcChain>
</file>

<file path=xl/sharedStrings.xml><?xml version="1.0" encoding="utf-8"?>
<sst xmlns="http://schemas.openxmlformats.org/spreadsheetml/2006/main" count="2044" uniqueCount="1453">
  <si>
    <t>Aceh</t>
  </si>
  <si>
    <t>Sumatera Utara</t>
  </si>
  <si>
    <t>Sumatera Barat</t>
  </si>
  <si>
    <t>Riau</t>
  </si>
  <si>
    <t>Jambi</t>
  </si>
  <si>
    <t>Sumatera Selatan</t>
  </si>
  <si>
    <t>Bengkulu</t>
  </si>
  <si>
    <t>Lampung</t>
  </si>
  <si>
    <t>Kepulauan Bangka Belitung</t>
  </si>
  <si>
    <t>Kepulauan Riau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</si>
  <si>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</si>
  <si>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</si>
  <si>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</si>
  <si>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</si>
  <si>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</si>
  <si>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</si>
  <si>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</si>
  <si>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</si>
  <si>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</si>
  <si>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Sulawesi Utara</t>
  </si>
  <si>
    <t>Sulawesi Tengah</t>
  </si>
  <si>
    <t>Sulawesi Tenggara</t>
  </si>
  <si>
    <t>Gorontalo</t>
  </si>
  <si>
    <t>Sulawesi Barat</t>
  </si>
  <si>
    <t>Maluku</t>
  </si>
  <si>
    <t>Maluku Utara</t>
  </si>
  <si>
    <t>Papua Barat</t>
  </si>
  <si>
    <t xml:space="preserve">Papua   </t>
  </si>
  <si>
    <t>Kalimantan Barat</t>
  </si>
  <si>
    <t>Kalimantan Selatan</t>
  </si>
  <si>
    <t>Kalimantan Timur</t>
  </si>
  <si>
    <t>Kalimantan Tengah</t>
  </si>
  <si>
    <t>Sulawesi Selatan</t>
  </si>
  <si>
    <t>Indonesia</t>
  </si>
  <si>
    <t>Oceanía</t>
  </si>
  <si>
    <t>OCE</t>
  </si>
  <si>
    <t>Barat</t>
  </si>
  <si>
    <t>West</t>
  </si>
  <si>
    <t xml:space="preserve">Utara </t>
  </si>
  <si>
    <t>North</t>
  </si>
  <si>
    <t>Timor Oriental</t>
  </si>
  <si>
    <t>Timur</t>
  </si>
  <si>
    <t>East</t>
  </si>
  <si>
    <t>Selatan</t>
  </si>
  <si>
    <t>South</t>
  </si>
  <si>
    <t>Nusa Tenggara Timur (Indonesia)</t>
  </si>
  <si>
    <t>Sulawesi Utara (Indonesia)</t>
  </si>
  <si>
    <t>Sulawesi Tengah (Indonesia)</t>
  </si>
  <si>
    <t>Sulawesi Selatan (Indonesia)</t>
  </si>
  <si>
    <t>Sulawesi Tenggara (Indonesia)</t>
  </si>
  <si>
    <t>Gorontalo (Indonesia)</t>
  </si>
  <si>
    <t>Maluku (Indonesia)</t>
  </si>
  <si>
    <t>Maluku Utara (Indonesia)</t>
  </si>
  <si>
    <t>Papua Barat (Indonesia)</t>
  </si>
  <si>
    <t xml:space="preserve">Papua (Indonesia) </t>
  </si>
  <si>
    <t>Taiwán</t>
  </si>
  <si>
    <t>Kanto (Japón)</t>
  </si>
  <si>
    <t>Chubu (Japón)</t>
  </si>
  <si>
    <t>Tohoku (Japón)</t>
  </si>
  <si>
    <t>Hokkaido (Japón)</t>
  </si>
  <si>
    <t>Kansai (Japón)</t>
  </si>
  <si>
    <t>Kyushu (Japón)</t>
  </si>
  <si>
    <t>Chugoku (Japón)</t>
  </si>
  <si>
    <t>Shikoku (Japón)</t>
  </si>
  <si>
    <t>Corea del Sur</t>
  </si>
  <si>
    <t>Corea del Norte</t>
  </si>
  <si>
    <t>Ilocos</t>
  </si>
  <si>
    <t>Cagayan</t>
  </si>
  <si>
    <t>Central Luzon</t>
  </si>
  <si>
    <t>Calabarzon</t>
  </si>
  <si>
    <t>Bicol</t>
  </si>
  <si>
    <t>Western Visayas</t>
  </si>
  <si>
    <t>Central Visayas</t>
  </si>
  <si>
    <t>Eastern Visayas</t>
  </si>
  <si>
    <t>Zamboanga Peninsula</t>
  </si>
  <si>
    <t>Northern Mindanao</t>
  </si>
  <si>
    <t>Davao</t>
  </si>
  <si>
    <t>Soccsksargen</t>
  </si>
  <si>
    <t>Manila</t>
  </si>
  <si>
    <t>Cordillera</t>
  </si>
  <si>
    <t>Muslim Mindanao</t>
  </si>
  <si>
    <t>Caraga</t>
  </si>
  <si>
    <t>Mimaropa</t>
  </si>
  <si>
    <t>Negros Island</t>
  </si>
  <si>
    <t>Filipinas</t>
  </si>
  <si>
    <t>FIL</t>
  </si>
  <si>
    <t>Malasia</t>
  </si>
  <si>
    <t>Brunei</t>
  </si>
  <si>
    <t>MAL</t>
  </si>
  <si>
    <t>Calabarzon (Filipinas)</t>
  </si>
  <si>
    <t>Manila (Filipinas)</t>
  </si>
  <si>
    <t>Central Luzon (Filipinas)</t>
  </si>
  <si>
    <t>Central Visayas (Filipinas)</t>
  </si>
  <si>
    <t>Bicol (Filipinas)</t>
  </si>
  <si>
    <t>Ilocos (Filipinas)</t>
  </si>
  <si>
    <t>Western Visayas (Filipinas)</t>
  </si>
  <si>
    <t>Eastern Visayas (Filipinas)</t>
  </si>
  <si>
    <t>Cagayan (Filipinas)</t>
  </si>
  <si>
    <t>Mimaropa (Filipinas)</t>
  </si>
  <si>
    <t>Cordillera (Filipinas)</t>
  </si>
  <si>
    <t>Davao (Filipinas)</t>
  </si>
  <si>
    <t>Northern Mindanao (Filipinas)</t>
  </si>
  <si>
    <t>Soccsksargen (Filipinas)</t>
  </si>
  <si>
    <t>Negros Island (Filipinas)</t>
  </si>
  <si>
    <t>Muslim Mindanao (Filipinas)</t>
  </si>
  <si>
    <t>Zamboanga Peninsula (Filipinas)</t>
  </si>
  <si>
    <t>Caraga (Filipinas)</t>
  </si>
  <si>
    <t>Kalimantan Timur (Indonesia)</t>
  </si>
  <si>
    <t>Kalimantan Selatan (Indonesia)</t>
  </si>
  <si>
    <t>Kalimantan Barat (Indonesia)</t>
  </si>
  <si>
    <t>Kalimantan Tengah (Indonesia)</t>
  </si>
  <si>
    <t>BAL</t>
  </si>
  <si>
    <t>Johor</t>
  </si>
  <si>
    <t>Kedah</t>
  </si>
  <si>
    <t>Kelantan</t>
  </si>
  <si>
    <t>Melaka</t>
  </si>
  <si>
    <t>Negeri Sembilan</t>
  </si>
  <si>
    <t>Pahang</t>
  </si>
  <si>
    <t>Perak</t>
  </si>
  <si>
    <t>Perlis</t>
  </si>
  <si>
    <t>Pulau Pinang</t>
  </si>
  <si>
    <t>Sabah</t>
  </si>
  <si>
    <t>Sarawak</t>
  </si>
  <si>
    <t>Selangor</t>
  </si>
  <si>
    <t>Terengganu</t>
  </si>
  <si>
    <t>Kauala Lumpur</t>
  </si>
  <si>
    <t>Labuan</t>
  </si>
  <si>
    <t>Putrajaya</t>
  </si>
  <si>
    <t>Surabaya</t>
  </si>
  <si>
    <t>North West</t>
  </si>
  <si>
    <t>Far South East</t>
  </si>
  <si>
    <t>Southern</t>
  </si>
  <si>
    <t>Madura</t>
  </si>
  <si>
    <t>Far South East (Jawa Timur, Indonesia)</t>
  </si>
  <si>
    <t>Madura (Jawa Timur, Indonesia)</t>
  </si>
  <si>
    <t>Bali (Indonesia)</t>
  </si>
  <si>
    <t>Nusa Tenggara Barat (Indonesia)</t>
  </si>
  <si>
    <t>Sabah (Malasia)</t>
  </si>
  <si>
    <t>Sarawak (Malasia)</t>
  </si>
  <si>
    <t>JAV</t>
  </si>
  <si>
    <t>Tengah</t>
  </si>
  <si>
    <t>Central</t>
  </si>
  <si>
    <t>Bandung City</t>
  </si>
  <si>
    <t>Banjar City</t>
  </si>
  <si>
    <t>Bekasi City</t>
  </si>
  <si>
    <t>Bogor City</t>
  </si>
  <si>
    <t>Cimahi City</t>
  </si>
  <si>
    <t>Cirebon City</t>
  </si>
  <si>
    <t>Depok City</t>
  </si>
  <si>
    <t>Sakabumi City</t>
  </si>
  <si>
    <t>Tasikmalaya City</t>
  </si>
  <si>
    <t>Bandung Regency</t>
  </si>
  <si>
    <t>Bekasi Regency</t>
  </si>
  <si>
    <t>Bogor Regency</t>
  </si>
  <si>
    <t>Ciamis Regency</t>
  </si>
  <si>
    <t>Cianjur Regency</t>
  </si>
  <si>
    <t>Cirebon Regency</t>
  </si>
  <si>
    <t>Garut Regency</t>
  </si>
  <si>
    <t>Indramayu Regency</t>
  </si>
  <si>
    <t>Karawang Regency</t>
  </si>
  <si>
    <t>Kuningan Regency</t>
  </si>
  <si>
    <t>Majalengka Regency</t>
  </si>
  <si>
    <t>Purwakarta Regency</t>
  </si>
  <si>
    <t>Subang Regency</t>
  </si>
  <si>
    <t>Sakabumi Regency</t>
  </si>
  <si>
    <t>Sumedang Regency</t>
  </si>
  <si>
    <t>Tasikmalaya Regency</t>
  </si>
  <si>
    <t>West Bandung Regency</t>
  </si>
  <si>
    <t>JAK</t>
  </si>
  <si>
    <t>Bandung City (Jawa Barat, Indonesia)</t>
  </si>
  <si>
    <t>Bekasi City (Jawa Barat, Indonesia)</t>
  </si>
  <si>
    <t>Bogor City (Jawa Barat, Indonesia)</t>
  </si>
  <si>
    <t>Cimahi City (Jawa Barat, Indonesia)</t>
  </si>
  <si>
    <t>Depok City (Jawa Barat, Indonesia)</t>
  </si>
  <si>
    <t>Sakabumi City (Jawa Barat, Indonesia)</t>
  </si>
  <si>
    <t>Bandung Regency (Jawa Barat, Indonesia)</t>
  </si>
  <si>
    <t>Bekasi Regency (Jawa Barat, Indonesia)</t>
  </si>
  <si>
    <t>Bogor Regency (Jawa Barat, Indonesia)</t>
  </si>
  <si>
    <t>Cianjur Regency (Jawa Barat, Indonesia)</t>
  </si>
  <si>
    <t>Garut Regency (Jawa Barat, Indonesia)</t>
  </si>
  <si>
    <t>Indramayu Regency (Jawa Barat, Indonesia)</t>
  </si>
  <si>
    <t>Karawang Regency (Jawa Barat, Indonesia)</t>
  </si>
  <si>
    <t>Majalengka Regency (Jawa Barat, Indonesia)</t>
  </si>
  <si>
    <t>Purwakarta Regency (Jawa Barat, Indonesia)</t>
  </si>
  <si>
    <t>Subang Regency (Jawa Barat, Indonesia)</t>
  </si>
  <si>
    <t>Sakabumi Regency (Jawa Barat, Indonesia)</t>
  </si>
  <si>
    <t>Sumedang Regency (Jawa Barat, Indonesia)</t>
  </si>
  <si>
    <t>West Bandung Regency (Jawa Barat, Indonesia)</t>
  </si>
  <si>
    <t>Banten (Indonesia)</t>
  </si>
  <si>
    <t>DKI Jakarta (Indonesia)</t>
  </si>
  <si>
    <t>Lampung (Indonesia)</t>
  </si>
  <si>
    <t>SUM</t>
  </si>
  <si>
    <t>Singapur</t>
  </si>
  <si>
    <t>Aceh (Indonesia)</t>
  </si>
  <si>
    <t>Sumatera Utara (Indonesia)</t>
  </si>
  <si>
    <t>Sumatera Barat (Indonesia)</t>
  </si>
  <si>
    <t>Riau (Indonesia)</t>
  </si>
  <si>
    <t>Jambi (Indonesia)</t>
  </si>
  <si>
    <t>Sumatera Selatan (Indonesia)</t>
  </si>
  <si>
    <t>Bengkulu (Indonesia)</t>
  </si>
  <si>
    <t>Kepulauan Bangka Belitung (Indonesia)</t>
  </si>
  <si>
    <t>Kepulauan Riau (Indonesia)</t>
  </si>
  <si>
    <t>Johor (Malasia)</t>
  </si>
  <si>
    <t>Kedah (Malasia)</t>
  </si>
  <si>
    <t>Kelantan (Malasia)</t>
  </si>
  <si>
    <t>Melaka (Malasia)</t>
  </si>
  <si>
    <t>Negeri Sembilan (Malasia)</t>
  </si>
  <si>
    <t>Pahang (Malasia)</t>
  </si>
  <si>
    <t>Perak (Malasia)</t>
  </si>
  <si>
    <t>Perlis (Malasia)</t>
  </si>
  <si>
    <t>Pulau Pinang (Malasia)</t>
  </si>
  <si>
    <t>Selangor (Malasia)</t>
  </si>
  <si>
    <t>Terengganu (Malasia)</t>
  </si>
  <si>
    <t>Kauala Lumpur (Malasia)</t>
  </si>
  <si>
    <t>Labuan (Malasia)</t>
  </si>
  <si>
    <t>Putrajaya (Malasia)</t>
  </si>
  <si>
    <t>Sulawesi Barat (Indonesia)</t>
  </si>
  <si>
    <t>Central Region (Tailandia)</t>
  </si>
  <si>
    <t>Northeastern Region (Tailandia)</t>
  </si>
  <si>
    <t>Northern Region (Tailandia)</t>
  </si>
  <si>
    <t>Southern Region (Tailandia)</t>
  </si>
  <si>
    <t>Myanmar</t>
  </si>
  <si>
    <t>Camboya</t>
  </si>
  <si>
    <t>Laos</t>
  </si>
  <si>
    <t>Northern Midlands and Mountains (Vietnam)</t>
  </si>
  <si>
    <t>Red River Delta (Vietnam)</t>
  </si>
  <si>
    <t>North and South Central Coast (Vietnam)</t>
  </si>
  <si>
    <t>Central Highlands (Vietnam)</t>
  </si>
  <si>
    <t>Southeast (Vietnam)</t>
  </si>
  <si>
    <t>Mekong River Delta (Vietnam)</t>
  </si>
  <si>
    <t>STA</t>
  </si>
  <si>
    <t>Bangkok (Tailandia)</t>
  </si>
  <si>
    <t>VTN</t>
  </si>
  <si>
    <t>Mongolia</t>
  </si>
  <si>
    <t>Anhui</t>
  </si>
  <si>
    <t>Hefei</t>
  </si>
  <si>
    <t>Anqing</t>
  </si>
  <si>
    <t>Bengbu</t>
  </si>
  <si>
    <t>Bozhou</t>
  </si>
  <si>
    <t>Xuancheng</t>
  </si>
  <si>
    <t>Chizhou</t>
  </si>
  <si>
    <t>Chuzhou</t>
  </si>
  <si>
    <t>Fuyang</t>
  </si>
  <si>
    <t>Huaibei</t>
  </si>
  <si>
    <t>Huainan</t>
  </si>
  <si>
    <t>Huangshan</t>
  </si>
  <si>
    <t>Lu'an</t>
  </si>
  <si>
    <t>Maanshan</t>
  </si>
  <si>
    <t>Suzhou</t>
  </si>
  <si>
    <t>Tongling</t>
  </si>
  <si>
    <t>Wuhu</t>
  </si>
  <si>
    <t>Beijing</t>
  </si>
  <si>
    <t>Chongqing</t>
  </si>
  <si>
    <t>Fujian</t>
  </si>
  <si>
    <t>Fuzhou</t>
  </si>
  <si>
    <t>Xiamen</t>
  </si>
  <si>
    <t>Putian</t>
  </si>
  <si>
    <t>Sanming</t>
  </si>
  <si>
    <t>Quanzhou</t>
  </si>
  <si>
    <t>Zhangzhou</t>
  </si>
  <si>
    <t>Nanping</t>
  </si>
  <si>
    <t>Longyan</t>
  </si>
  <si>
    <t>Ningde</t>
  </si>
  <si>
    <t>Gansu</t>
  </si>
  <si>
    <t>Cantón</t>
  </si>
  <si>
    <t>Guangdong</t>
  </si>
  <si>
    <t>Shaoguan</t>
  </si>
  <si>
    <t>Shenzhen</t>
  </si>
  <si>
    <t>Zhuhai</t>
  </si>
  <si>
    <t>Shantou</t>
  </si>
  <si>
    <t>Foshan</t>
  </si>
  <si>
    <t>Jiangmen</t>
  </si>
  <si>
    <t>Zhanjiang</t>
  </si>
  <si>
    <t>Maoming</t>
  </si>
  <si>
    <t>Zhaoqing</t>
  </si>
  <si>
    <t>Huizhou</t>
  </si>
  <si>
    <t>Meizhou</t>
  </si>
  <si>
    <t>Shanwei</t>
  </si>
  <si>
    <t>Heyuan</t>
  </si>
  <si>
    <t>Yangjiang</t>
  </si>
  <si>
    <t>Qingyan</t>
  </si>
  <si>
    <t>Dongguan</t>
  </si>
  <si>
    <t>Zhongshan</t>
  </si>
  <si>
    <t>Chaozhou</t>
  </si>
  <si>
    <t>Jieyang</t>
  </si>
  <si>
    <t>Yunfu</t>
  </si>
  <si>
    <t>Guangxi</t>
  </si>
  <si>
    <t>Nanning</t>
  </si>
  <si>
    <t>Liuzhou</t>
  </si>
  <si>
    <t>Guilin</t>
  </si>
  <si>
    <t>Wuzhou</t>
  </si>
  <si>
    <t>Beihai</t>
  </si>
  <si>
    <t>Fangchenggang</t>
  </si>
  <si>
    <t>Qingzhou</t>
  </si>
  <si>
    <t>Guigang</t>
  </si>
  <si>
    <t>Yulin</t>
  </si>
  <si>
    <t>Baise</t>
  </si>
  <si>
    <t>Hezhou</t>
  </si>
  <si>
    <t>Hechi</t>
  </si>
  <si>
    <t>Laibin</t>
  </si>
  <si>
    <t>Chongzuo</t>
  </si>
  <si>
    <t>Guizhou</t>
  </si>
  <si>
    <t>Hainan</t>
  </si>
  <si>
    <t>Hebei</t>
  </si>
  <si>
    <t>Shijiazhuang</t>
  </si>
  <si>
    <t>Tangshan</t>
  </si>
  <si>
    <t>Qinhuangdao</t>
  </si>
  <si>
    <t>Handan</t>
  </si>
  <si>
    <t>Xingtai</t>
  </si>
  <si>
    <t>Baoding</t>
  </si>
  <si>
    <t>Zhangjiakou</t>
  </si>
  <si>
    <t>Chengde</t>
  </si>
  <si>
    <t>Cangzhou</t>
  </si>
  <si>
    <t>Langfang</t>
  </si>
  <si>
    <t>Hengshui</t>
  </si>
  <si>
    <t>Heilongjiang</t>
  </si>
  <si>
    <t>Henan</t>
  </si>
  <si>
    <t>Zhengzhou</t>
  </si>
  <si>
    <t>Kaifeng</t>
  </si>
  <si>
    <t>Luoyang</t>
  </si>
  <si>
    <t>Pingdingshan</t>
  </si>
  <si>
    <t>Anyang</t>
  </si>
  <si>
    <t>Hebi</t>
  </si>
  <si>
    <t>Xinxiang</t>
  </si>
  <si>
    <t>Jiaozuo</t>
  </si>
  <si>
    <t>Puyang</t>
  </si>
  <si>
    <t>Xuchang</t>
  </si>
  <si>
    <t>Luohe</t>
  </si>
  <si>
    <t>Sanmexia</t>
  </si>
  <si>
    <t>Nanyang</t>
  </si>
  <si>
    <t>Shangqiu</t>
  </si>
  <si>
    <t>Xinyang</t>
  </si>
  <si>
    <t>Zhoukou</t>
  </si>
  <si>
    <t>Zhumadian</t>
  </si>
  <si>
    <t>Jiyuan</t>
  </si>
  <si>
    <t>Hubei</t>
  </si>
  <si>
    <t>Hunan</t>
  </si>
  <si>
    <t>Jiangsu</t>
  </si>
  <si>
    <t>Nanjing</t>
  </si>
  <si>
    <t>Wuxi</t>
  </si>
  <si>
    <t>Xuzhou</t>
  </si>
  <si>
    <t>Changzhou</t>
  </si>
  <si>
    <t>Nantong</t>
  </si>
  <si>
    <t>Lianyungang</t>
  </si>
  <si>
    <t>Huai'an</t>
  </si>
  <si>
    <t>Yancheng</t>
  </si>
  <si>
    <t>Yangzhou</t>
  </si>
  <si>
    <t>Zhengjiang</t>
  </si>
  <si>
    <t>Taizhou</t>
  </si>
  <si>
    <t>Suqian</t>
  </si>
  <si>
    <t>Jiangxi</t>
  </si>
  <si>
    <t>Jilin</t>
  </si>
  <si>
    <t>Lianoning</t>
  </si>
  <si>
    <t>Mongolia Interior</t>
  </si>
  <si>
    <t>Ningxia</t>
  </si>
  <si>
    <t>Qinghai</t>
  </si>
  <si>
    <t>Shaanxi</t>
  </si>
  <si>
    <t>Shangdong</t>
  </si>
  <si>
    <t>Jinan</t>
  </si>
  <si>
    <t>Qingdao</t>
  </si>
  <si>
    <t>Zibo</t>
  </si>
  <si>
    <t>Zaozhuang</t>
  </si>
  <si>
    <t>Dongying</t>
  </si>
  <si>
    <t>Yantai</t>
  </si>
  <si>
    <t>Weifang</t>
  </si>
  <si>
    <t>Jining</t>
  </si>
  <si>
    <t>Tai'an</t>
  </si>
  <si>
    <t>Weihai</t>
  </si>
  <si>
    <t>Rizhao</t>
  </si>
  <si>
    <t>Laiwu</t>
  </si>
  <si>
    <t>Linyi</t>
  </si>
  <si>
    <t>Dezhou</t>
  </si>
  <si>
    <t>Liaocheng</t>
  </si>
  <si>
    <t>Binzhou</t>
  </si>
  <si>
    <t>Heze</t>
  </si>
  <si>
    <t>Shanghai</t>
  </si>
  <si>
    <t>Shanxi</t>
  </si>
  <si>
    <t>Sichuan</t>
  </si>
  <si>
    <t>Chengdu</t>
  </si>
  <si>
    <t>Zigong</t>
  </si>
  <si>
    <t>Panzhihua</t>
  </si>
  <si>
    <t>Luzhou</t>
  </si>
  <si>
    <t>Deyang</t>
  </si>
  <si>
    <t>Mianyang</t>
  </si>
  <si>
    <t>Guangyuan</t>
  </si>
  <si>
    <t>Suining</t>
  </si>
  <si>
    <t>Neijiang</t>
  </si>
  <si>
    <t>Leshan</t>
  </si>
  <si>
    <t>Nanchong</t>
  </si>
  <si>
    <t>Meishang</t>
  </si>
  <si>
    <t>Yibin</t>
  </si>
  <si>
    <t>Guang'an</t>
  </si>
  <si>
    <t>Dazhou</t>
  </si>
  <si>
    <t>Ya'an</t>
  </si>
  <si>
    <t>Bazhong</t>
  </si>
  <si>
    <t>Ziyang</t>
  </si>
  <si>
    <t>Aba Tibetan and Qiang</t>
  </si>
  <si>
    <t>Garze Tibetan</t>
  </si>
  <si>
    <t>Liangshan Yi</t>
  </si>
  <si>
    <t>Tianjin</t>
  </si>
  <si>
    <t>Xinjiang</t>
  </si>
  <si>
    <t>Tibet</t>
  </si>
  <si>
    <t>Yunnan</t>
  </si>
  <si>
    <t>Zhejiang</t>
  </si>
  <si>
    <t>Hangzhou</t>
  </si>
  <si>
    <t>Ningbo</t>
  </si>
  <si>
    <t>Wenzhou</t>
  </si>
  <si>
    <t>Jiaxing</t>
  </si>
  <si>
    <t>Huzhou</t>
  </si>
  <si>
    <t>Shaoxing</t>
  </si>
  <si>
    <t>Jinhua</t>
  </si>
  <si>
    <t>Quzhou</t>
  </si>
  <si>
    <t>Zhoushan</t>
  </si>
  <si>
    <t>Lishui</t>
  </si>
  <si>
    <t>Macao</t>
  </si>
  <si>
    <t>Hong Kong</t>
  </si>
  <si>
    <t>HAI</t>
  </si>
  <si>
    <t>Nanning (Guangxi, China)</t>
  </si>
  <si>
    <t>Wuzhou (Guangxi, China)</t>
  </si>
  <si>
    <t>Beihai (Guangxi, China)</t>
  </si>
  <si>
    <t>Fangchenggang (Guangxi, China)</t>
  </si>
  <si>
    <t>Qingzhou (Guangxi, China)</t>
  </si>
  <si>
    <t>Guigang (Guangxi, China)</t>
  </si>
  <si>
    <t>Yulin (Guangxi, China)</t>
  </si>
  <si>
    <t>Chongzuo (Guangxi, China)</t>
  </si>
  <si>
    <t>Hainan (China)</t>
  </si>
  <si>
    <t>YUN</t>
  </si>
  <si>
    <t>Liuzhou (Guangxi, China)</t>
  </si>
  <si>
    <t>Guilin (Guangxi, China)</t>
  </si>
  <si>
    <t>Baise (Guangxi, China)</t>
  </si>
  <si>
    <t>Hezhou (Guangxi, China)</t>
  </si>
  <si>
    <t>Hechi (Guangxi, China)</t>
  </si>
  <si>
    <t>Laibin (Guangxi, China)</t>
  </si>
  <si>
    <t>Yunnan (China)</t>
  </si>
  <si>
    <t>CNT</t>
  </si>
  <si>
    <t>Guangzhou</t>
  </si>
  <si>
    <t>FJN</t>
  </si>
  <si>
    <t>Guangdong (Cantón, China)</t>
  </si>
  <si>
    <t>Shaoguan (Cantón, China)</t>
  </si>
  <si>
    <t>Shenzhen (Cantón, China)</t>
  </si>
  <si>
    <t>Zhuhai (Cantón, China)</t>
  </si>
  <si>
    <t>Foshan (Cantón, China)</t>
  </si>
  <si>
    <t>Zhanjiang (Cantón, China)</t>
  </si>
  <si>
    <t>Maoming (Cantón, China)</t>
  </si>
  <si>
    <t>Yangjiang (Cantón, China)</t>
  </si>
  <si>
    <t>Dongguan (Cantón, China)</t>
  </si>
  <si>
    <t>Zhongshan (Cantón, China)</t>
  </si>
  <si>
    <t>Yunfu (Cantón, China)</t>
  </si>
  <si>
    <t>Macao (China)</t>
  </si>
  <si>
    <t>Hong Kong (China)</t>
  </si>
  <si>
    <t>Shantou (Cantón, China)</t>
  </si>
  <si>
    <t>Jiangmen (Cantón, China)</t>
  </si>
  <si>
    <t>Zhaoqing (Cantón, China)</t>
  </si>
  <si>
    <t>Huizhou (Cantón, China)</t>
  </si>
  <si>
    <t>Meizhou (Cantón, China)</t>
  </si>
  <si>
    <t>Shanwei (Cantón, China)</t>
  </si>
  <si>
    <t>Heyuan (Cantón, China)</t>
  </si>
  <si>
    <t>Qingyan (Cantón, China)</t>
  </si>
  <si>
    <t>Chaozhou (Cantón, China)</t>
  </si>
  <si>
    <t>Jieyang (Cantón, China)</t>
  </si>
  <si>
    <t>Fuzhou (Fujian, China)</t>
  </si>
  <si>
    <t>Xiamen (Fujian, China)</t>
  </si>
  <si>
    <t>Putian (Fujian, China)</t>
  </si>
  <si>
    <t>Sanming (Fujian, China)</t>
  </si>
  <si>
    <t>Quanzhou (Fujian, China)</t>
  </si>
  <si>
    <t>Zhangzhou (Fujian, China)</t>
  </si>
  <si>
    <t>Longyan (Fujian, China)</t>
  </si>
  <si>
    <t>HUN</t>
  </si>
  <si>
    <t>JXI</t>
  </si>
  <si>
    <t>Jiangxi (China)</t>
  </si>
  <si>
    <t>Nanping (Fujian, China)</t>
  </si>
  <si>
    <t>Ningde (Fujian, China)</t>
  </si>
  <si>
    <t>Wenzhou (Zhejiang, China)</t>
  </si>
  <si>
    <t>Jinhua (Zhejiang, China)</t>
  </si>
  <si>
    <t>Quzhou (Zhejiang, China)</t>
  </si>
  <si>
    <t>Taizhou (Zhejiang, China)</t>
  </si>
  <si>
    <t>Lishui (Zhejiang, China)</t>
  </si>
  <si>
    <t>GUI</t>
  </si>
  <si>
    <t>Hunan (China)</t>
  </si>
  <si>
    <t>Dazhou (Sichuan, China)</t>
  </si>
  <si>
    <t>Bazhong (Sichuan, China)</t>
  </si>
  <si>
    <t>HUB</t>
  </si>
  <si>
    <t>Nanyang (Henan, China)</t>
  </si>
  <si>
    <t>Xinyang (Henan, China)</t>
  </si>
  <si>
    <t>Hubei (China)</t>
  </si>
  <si>
    <t>JSU</t>
  </si>
  <si>
    <t>Wuxi (Jiangsu, China)</t>
  </si>
  <si>
    <t>Changzhou (Jiangsu, China)</t>
  </si>
  <si>
    <t>Suzhou (Jiangsu, China)</t>
  </si>
  <si>
    <t>Shanghai (China)</t>
  </si>
  <si>
    <t>Hangzhou (Zhe Jiang, China)</t>
  </si>
  <si>
    <t>Ningbo (Zhe Jiang, China)</t>
  </si>
  <si>
    <t>Jiaxing (Zhe Jiang, China)</t>
  </si>
  <si>
    <t>Huzhou (Zhe Jiang, China)</t>
  </si>
  <si>
    <t>Shaoxing (Zhe Jiang, China)</t>
  </si>
  <si>
    <t>Zhoushan (Zhe Jiang, China)</t>
  </si>
  <si>
    <t>ANH</t>
  </si>
  <si>
    <t>MON</t>
  </si>
  <si>
    <t>Nanjing (Jiangsu, China)</t>
  </si>
  <si>
    <t>Yangzhou (Jiangsu, China)</t>
  </si>
  <si>
    <t>Zhengjiang (Jiangsu, China)</t>
  </si>
  <si>
    <t>Heilongjiang (China)</t>
  </si>
  <si>
    <t>Mongolia Interior (China)</t>
  </si>
  <si>
    <t>Ningxia (China)</t>
  </si>
  <si>
    <t>JIA</t>
  </si>
  <si>
    <t>Zaozhuang (Shandong, China)</t>
  </si>
  <si>
    <t>Jining (Shandong, China)</t>
  </si>
  <si>
    <t>Linyi (Shandong, China)</t>
  </si>
  <si>
    <t>Heze (Shandong, China)</t>
  </si>
  <si>
    <t>Xuzhou (Jiang Su, China)</t>
  </si>
  <si>
    <t>Nantong (Jiang Su, China)</t>
  </si>
  <si>
    <t>Lianyungang (Jiang Su, China)</t>
  </si>
  <si>
    <t>Huai'an (Jiang Su, China)</t>
  </si>
  <si>
    <t>Yancheng (Jiang Su, China)</t>
  </si>
  <si>
    <t>Taizhou (Jiang Su, China)</t>
  </si>
  <si>
    <t>Suqian (Jiang Su, China)</t>
  </si>
  <si>
    <t>SHA</t>
  </si>
  <si>
    <t>Cangzhou (Hebei, China)</t>
  </si>
  <si>
    <t>Jinan (Shandong, China)</t>
  </si>
  <si>
    <t>Qingdao (Shandong, China)</t>
  </si>
  <si>
    <t>Zibo (Shandong, China)</t>
  </si>
  <si>
    <t>Dongying (Shandong, China)</t>
  </si>
  <si>
    <t>Yantai (Shandong, China)</t>
  </si>
  <si>
    <t>Weifang (Shandong, China)</t>
  </si>
  <si>
    <t>Tai'an (Shandong, China)</t>
  </si>
  <si>
    <t>Weihai (Shandong, China)</t>
  </si>
  <si>
    <t>Rizhao (Shandong, China)</t>
  </si>
  <si>
    <t>Laiwu (Shandong, China)</t>
  </si>
  <si>
    <t>Dezhou (Shandong, China)</t>
  </si>
  <si>
    <t>Liaocheng (Shandong, China)</t>
  </si>
  <si>
    <t>Binzhou (Shandong, China)</t>
  </si>
  <si>
    <t>HEN</t>
  </si>
  <si>
    <t>Zhengzhou (Henan, China)</t>
  </si>
  <si>
    <t>Kaifeng (Henan, China)</t>
  </si>
  <si>
    <t>Luoyang (Henan, China)</t>
  </si>
  <si>
    <t>Pingdingshan (Henan, China)</t>
  </si>
  <si>
    <t>Anyang (Henan, China)</t>
  </si>
  <si>
    <t>Hebi (Henan, China)</t>
  </si>
  <si>
    <t>Xinxiang (Henan, China)</t>
  </si>
  <si>
    <t>Jiaozuo (Henan, China)</t>
  </si>
  <si>
    <t>Puyang (Henan, China)</t>
  </si>
  <si>
    <t>Xuchang (Henan, China)</t>
  </si>
  <si>
    <t>Luohe (Henan, China)</t>
  </si>
  <si>
    <t>Sanmexia (Henan, China)</t>
  </si>
  <si>
    <t>Shangqiu (Henan, China)</t>
  </si>
  <si>
    <t>Zhoukou (Henan, China)</t>
  </si>
  <si>
    <t>Zhumadian (Henan, China)</t>
  </si>
  <si>
    <t>Jiyuan (Henan, China)</t>
  </si>
  <si>
    <t>JIL</t>
  </si>
  <si>
    <t>Jilin (China)</t>
  </si>
  <si>
    <t>Lianoning (China)</t>
  </si>
  <si>
    <t>BJG</t>
  </si>
  <si>
    <t>Tangshan (Hebei, China)</t>
  </si>
  <si>
    <t>Qinhuangdao (Hebei, China)</t>
  </si>
  <si>
    <t>Baoding (Hebei, China)</t>
  </si>
  <si>
    <t>Zhangjiakou (Hebei, China)</t>
  </si>
  <si>
    <t>Chengde (Hebei, China)</t>
  </si>
  <si>
    <t>Langfang (Hebei, China)</t>
  </si>
  <si>
    <t>Tianjin (China)</t>
  </si>
  <si>
    <t>Beijing (China)</t>
  </si>
  <si>
    <t>Pekín</t>
  </si>
  <si>
    <t>TAI</t>
  </si>
  <si>
    <t>Taiyuan</t>
  </si>
  <si>
    <t>Shijiazhuang (Hebei, China)</t>
  </si>
  <si>
    <t>Handan (Hebei, China)</t>
  </si>
  <si>
    <t>Xingtai (Hebei, China)</t>
  </si>
  <si>
    <t>Hengshui (Hebei, China)</t>
  </si>
  <si>
    <t>Shanxi (China)</t>
  </si>
  <si>
    <t>XIA</t>
  </si>
  <si>
    <t>Xian</t>
  </si>
  <si>
    <t>Gansu (China)</t>
  </si>
  <si>
    <t>Qinghai (China)</t>
  </si>
  <si>
    <t>Shaanxi (China)</t>
  </si>
  <si>
    <t>TBT</t>
  </si>
  <si>
    <t>Tibet (China)</t>
  </si>
  <si>
    <t>Chengdu (Sichuan, China)</t>
  </si>
  <si>
    <t>Zigong (Sichuan, China)</t>
  </si>
  <si>
    <t>Panzhihua (Sichuan, China)</t>
  </si>
  <si>
    <t>Luzhou (Sichuan, China)</t>
  </si>
  <si>
    <t>Deyang (Sichuan, China)</t>
  </si>
  <si>
    <t>Mianyang (Sichuan, China)</t>
  </si>
  <si>
    <t>Guangyuan (Sichuan, China)</t>
  </si>
  <si>
    <t>Suining (Sichuan, China)</t>
  </si>
  <si>
    <t>Neijiang (Sichuan, China)</t>
  </si>
  <si>
    <t>Leshan (Sichuan, China)</t>
  </si>
  <si>
    <t>Nanchong (Sichuan, China)</t>
  </si>
  <si>
    <t>Meishang (Sichuan, China)</t>
  </si>
  <si>
    <t>Yibin (Sichuan, China)</t>
  </si>
  <si>
    <t>Guang'an (Sichuan, China)</t>
  </si>
  <si>
    <t>Ya'an (Sichuan, China)</t>
  </si>
  <si>
    <t>Ziyang (Sichuan, China)</t>
  </si>
  <si>
    <t>Aba Tibetan and Qiang (Sichuan, China)</t>
  </si>
  <si>
    <t>Garze Tibetan (Sichuan, China)</t>
  </si>
  <si>
    <t>Liangshan Yi (Sichuan, China)</t>
  </si>
  <si>
    <t>Lejano Oriente (Rusia)</t>
  </si>
  <si>
    <t>Siberia (Rusia)</t>
  </si>
  <si>
    <t>Ural (Rusia)</t>
  </si>
  <si>
    <t>Volga (Rusia)</t>
  </si>
  <si>
    <t>Crimea (Rusia)</t>
  </si>
  <si>
    <t>Kazajistán</t>
  </si>
  <si>
    <t>Xinjiang (China)</t>
  </si>
  <si>
    <t>Uzbekistán</t>
  </si>
  <si>
    <t>Tayikistán</t>
  </si>
  <si>
    <t>Kirguistán</t>
  </si>
  <si>
    <t>Turkmenistán</t>
  </si>
  <si>
    <t>India</t>
  </si>
  <si>
    <t>Andhra Pradesh</t>
  </si>
  <si>
    <t>Bihar</t>
  </si>
  <si>
    <t>*Tirhut</t>
  </si>
  <si>
    <t>Chhattisgarh</t>
  </si>
  <si>
    <t>Goa</t>
  </si>
  <si>
    <t>Guyarat</t>
  </si>
  <si>
    <t>Haryana</t>
  </si>
  <si>
    <t>Himachal Pradesh</t>
  </si>
  <si>
    <t>Jammu y Cachemira</t>
  </si>
  <si>
    <t>Jharkand</t>
  </si>
  <si>
    <t>Karnataka</t>
  </si>
  <si>
    <t>Gulbarga</t>
  </si>
  <si>
    <t>Belgaum</t>
  </si>
  <si>
    <t>Madhya Pradesh</t>
  </si>
  <si>
    <t>Maharastra</t>
  </si>
  <si>
    <t>*Konkan</t>
  </si>
  <si>
    <t>*Pune</t>
  </si>
  <si>
    <t>*Nashik</t>
  </si>
  <si>
    <t>*Aurangabad</t>
  </si>
  <si>
    <t>*Amravati</t>
  </si>
  <si>
    <t>*Nagpur</t>
  </si>
  <si>
    <t>Orissa</t>
  </si>
  <si>
    <t>Panyab</t>
  </si>
  <si>
    <t>Rayastán</t>
  </si>
  <si>
    <t>Tamil Nadu</t>
  </si>
  <si>
    <t>Uttar Pradesh</t>
  </si>
  <si>
    <t>*Agra</t>
  </si>
  <si>
    <t>*Aligarh</t>
  </si>
  <si>
    <t>*Allahabad</t>
  </si>
  <si>
    <t>*Azamgarh</t>
  </si>
  <si>
    <t>*Bareilly</t>
  </si>
  <si>
    <t>*Basti</t>
  </si>
  <si>
    <t>*Chitrakoot</t>
  </si>
  <si>
    <t>*Devipatan</t>
  </si>
  <si>
    <t>*Faizabad</t>
  </si>
  <si>
    <t>*Gorakhpur</t>
  </si>
  <si>
    <t>*Jhansi</t>
  </si>
  <si>
    <t>*Kanpur</t>
  </si>
  <si>
    <t>*Lucknow</t>
  </si>
  <si>
    <t>*Meerut</t>
  </si>
  <si>
    <t>*Mirzapur</t>
  </si>
  <si>
    <t>*Moradabad</t>
  </si>
  <si>
    <t>*Saharanpur</t>
  </si>
  <si>
    <t>*Varanasi</t>
  </si>
  <si>
    <t>Uttaranchal</t>
  </si>
  <si>
    <t>Bengala Occidental</t>
  </si>
  <si>
    <t>North 24 Pargans</t>
  </si>
  <si>
    <t>South 24 Pargans</t>
  </si>
  <si>
    <t>Bardhaman</t>
  </si>
  <si>
    <t>Murshidabad</t>
  </si>
  <si>
    <t>West Midnapore</t>
  </si>
  <si>
    <t>Hooghly</t>
  </si>
  <si>
    <t>Nadia</t>
  </si>
  <si>
    <t>East Midnapore</t>
  </si>
  <si>
    <t>Howrah</t>
  </si>
  <si>
    <t>Kolkata</t>
  </si>
  <si>
    <t>Maldah</t>
  </si>
  <si>
    <t>Bankura</t>
  </si>
  <si>
    <t>Birbhum</t>
  </si>
  <si>
    <t>North Dinajpur</t>
  </si>
  <si>
    <t>Purulia</t>
  </si>
  <si>
    <t>Dakshin Dinajpur</t>
  </si>
  <si>
    <t>Telangala</t>
  </si>
  <si>
    <t>Adilabad</t>
  </si>
  <si>
    <t>Hyderabad</t>
  </si>
  <si>
    <t>Karimnagar</t>
  </si>
  <si>
    <t>Khammam</t>
  </si>
  <si>
    <t>Mahbubnagar</t>
  </si>
  <si>
    <t>Medak</t>
  </si>
  <si>
    <t>Nalgonda</t>
  </si>
  <si>
    <t>Nizamabad</t>
  </si>
  <si>
    <t>Rangareddy</t>
  </si>
  <si>
    <t>Warangal</t>
  </si>
  <si>
    <t>Islas Andamán y Nicobar</t>
  </si>
  <si>
    <t>Chandigarh</t>
  </si>
  <si>
    <t>Dadra y Nagar Haveli</t>
  </si>
  <si>
    <t>Damán y Diu</t>
  </si>
  <si>
    <t>Laquedivas</t>
  </si>
  <si>
    <t>Puducherry</t>
  </si>
  <si>
    <t>Delhi</t>
  </si>
  <si>
    <t>Bangladesh</t>
  </si>
  <si>
    <t>Barisal</t>
  </si>
  <si>
    <t>Dhaka</t>
  </si>
  <si>
    <t>Khulna</t>
  </si>
  <si>
    <t>Rajshahi</t>
  </si>
  <si>
    <t>Rangpur</t>
  </si>
  <si>
    <t>Sylhet</t>
  </si>
  <si>
    <t>Mymensigh</t>
  </si>
  <si>
    <t>Nepal</t>
  </si>
  <si>
    <t>Bután</t>
  </si>
  <si>
    <t>Sri Lanka</t>
  </si>
  <si>
    <t>Maldivas</t>
  </si>
  <si>
    <t>KCH</t>
  </si>
  <si>
    <t>Azad Cachemira</t>
  </si>
  <si>
    <t>Gilgit Baltistan</t>
  </si>
  <si>
    <t>Jaiber Pajtunjua</t>
  </si>
  <si>
    <t>Tokyo</t>
  </si>
  <si>
    <t>Taipei</t>
  </si>
  <si>
    <t>Seoul</t>
  </si>
  <si>
    <t xml:space="preserve">Davao   </t>
  </si>
  <si>
    <t>Jakarta</t>
  </si>
  <si>
    <t>ASC</t>
  </si>
  <si>
    <t>BIR</t>
  </si>
  <si>
    <t>Aruanachal Pradesh (India)</t>
  </si>
  <si>
    <t>Manipur (India)</t>
  </si>
  <si>
    <t>Mizorán (India)</t>
  </si>
  <si>
    <t>Nagaland (India)</t>
  </si>
  <si>
    <t>Sikkim (India)</t>
  </si>
  <si>
    <t>Tripura (India)</t>
  </si>
  <si>
    <t>Jalpaiguri (West Bengal)</t>
  </si>
  <si>
    <t>Cooch Behar (West Bengal)</t>
  </si>
  <si>
    <t>Darjeeling (West Bengal)</t>
  </si>
  <si>
    <t>Birmania</t>
  </si>
  <si>
    <t>TAM</t>
  </si>
  <si>
    <t>KER</t>
  </si>
  <si>
    <t>Bangalore (Karnataka, India)</t>
  </si>
  <si>
    <t>Mysore (Karnataka, India)</t>
  </si>
  <si>
    <t>Kerala (India)</t>
  </si>
  <si>
    <t>ASS</t>
  </si>
  <si>
    <t>Assam (India)</t>
  </si>
  <si>
    <t>Megalaya (India)</t>
  </si>
  <si>
    <t>Chittagong (Bangladesh)</t>
  </si>
  <si>
    <t xml:space="preserve">Assam  </t>
  </si>
  <si>
    <t>Sylhet (Bangladesh)</t>
  </si>
  <si>
    <t>APD</t>
  </si>
  <si>
    <t>Andhra Pradesh (India)</t>
  </si>
  <si>
    <t xml:space="preserve">Andhra   </t>
  </si>
  <si>
    <t>Adilabad (Telangana, India)</t>
  </si>
  <si>
    <t>Karimnagar (Telangana, India)</t>
  </si>
  <si>
    <t>Khammam (Telangana, India)</t>
  </si>
  <si>
    <t>Nalgonda (Telangana, India)</t>
  </si>
  <si>
    <t>Warangal (Telangana, India)</t>
  </si>
  <si>
    <t>Nizamabad (Telangana, India)</t>
  </si>
  <si>
    <t>Hyderabad (Telangana, India)</t>
  </si>
  <si>
    <t>Mahbubnagar (Telangana, India)</t>
  </si>
  <si>
    <t>GOA</t>
  </si>
  <si>
    <t>Gulbarga (Karnataka, India)</t>
  </si>
  <si>
    <t>Belgaum (Karnataka, India)</t>
  </si>
  <si>
    <t>Pune (Maharashtra, India)</t>
  </si>
  <si>
    <t>Medak (Telangana, India)</t>
  </si>
  <si>
    <t>Rangareddy (Telangana, India)</t>
  </si>
  <si>
    <t xml:space="preserve">Pune   </t>
  </si>
  <si>
    <t>ORI</t>
  </si>
  <si>
    <t xml:space="preserve">Orissa  </t>
  </si>
  <si>
    <t>BGL</t>
  </si>
  <si>
    <t>Banglades</t>
  </si>
  <si>
    <t>Dhaka (Bangladesh)</t>
  </si>
  <si>
    <t>MAH</t>
  </si>
  <si>
    <t>Konkan (Maharashtra, India)</t>
  </si>
  <si>
    <t>Aurangabad (Maharashtra, India)</t>
  </si>
  <si>
    <t>Nashik (Maharashtra, India)</t>
  </si>
  <si>
    <t>Maharashtra</t>
  </si>
  <si>
    <t>Bhopal</t>
  </si>
  <si>
    <t>Indona</t>
  </si>
  <si>
    <t>Jabalpur</t>
  </si>
  <si>
    <t>Narmadapuram</t>
  </si>
  <si>
    <t>Rewa</t>
  </si>
  <si>
    <t>Sagar</t>
  </si>
  <si>
    <t>Shahdol</t>
  </si>
  <si>
    <t>Ujjain</t>
  </si>
  <si>
    <t>MHR</t>
  </si>
  <si>
    <t>Madhya</t>
  </si>
  <si>
    <t>Bhopal (Madhya Pradesh, India)</t>
  </si>
  <si>
    <t>Jabalpur (Madhya Pradesh, India)</t>
  </si>
  <si>
    <t>Narmadapuram (Madhya Pradesh, India)</t>
  </si>
  <si>
    <t>Rewa (Madhya Pradesh, India)</t>
  </si>
  <si>
    <t>Sagar (Madhya Pradesh, India)</t>
  </si>
  <si>
    <t>Shahdol (Madhya Pradesh, India)</t>
  </si>
  <si>
    <t>Nagpur (Maharashtra, India)</t>
  </si>
  <si>
    <t>Amravati (Maharashtra, India)</t>
  </si>
  <si>
    <t>GUY</t>
  </si>
  <si>
    <t>Ujjain (Madhya Pradesh, India)</t>
  </si>
  <si>
    <t>Indore (Madhya Pradesh, India)</t>
  </si>
  <si>
    <t>Gujarat</t>
  </si>
  <si>
    <t>Guyarat (India)</t>
  </si>
  <si>
    <t>RAY</t>
  </si>
  <si>
    <t>Rayastán (India)</t>
  </si>
  <si>
    <t>BAN</t>
  </si>
  <si>
    <t>Barisal (Bangladesh)</t>
  </si>
  <si>
    <t>Khulna (Bangladesh)</t>
  </si>
  <si>
    <t>Rajshahi (Bangladesh)</t>
  </si>
  <si>
    <t>Rangpur (Bangladesh)</t>
  </si>
  <si>
    <t>Mymensigh (Bangladesh)</t>
  </si>
  <si>
    <t>WBG</t>
  </si>
  <si>
    <t>West Bengal</t>
  </si>
  <si>
    <t>North 24 Pargans (West Bengal, India)</t>
  </si>
  <si>
    <t>South 24 Pargans (West Bengal, India)</t>
  </si>
  <si>
    <t>Bardhaman (West Bengal, India)</t>
  </si>
  <si>
    <t>Murshidabad (West Bengal, India)</t>
  </si>
  <si>
    <t>Hooghly (West Bengal, India)</t>
  </si>
  <si>
    <t>Nadia (West Bengal, India)</t>
  </si>
  <si>
    <t>East Midnapore (West Bengal, India)</t>
  </si>
  <si>
    <t>Howrah (West Bengal, India)</t>
  </si>
  <si>
    <t>Kolkata (West Bengal, India)</t>
  </si>
  <si>
    <t>Maldah (West Bengal, India)</t>
  </si>
  <si>
    <t>Birbhum (West Bengal, India)</t>
  </si>
  <si>
    <t>North Dinajpur (West Bengal, India)</t>
  </si>
  <si>
    <t>Dakshin Dinajpur (West Bengal, India)</t>
  </si>
  <si>
    <t>JHA</t>
  </si>
  <si>
    <t>Kosi (Bihar)</t>
  </si>
  <si>
    <t>Purnia (Bihar)</t>
  </si>
  <si>
    <t>Bhagalpur (Bihar)</t>
  </si>
  <si>
    <t xml:space="preserve">Jharkand  </t>
  </si>
  <si>
    <t>Jharkand (India)</t>
  </si>
  <si>
    <t>West Midnapore (West Bengal, India)</t>
  </si>
  <si>
    <t>Bankura (West Bengal, India)</t>
  </si>
  <si>
    <t>Purulia (West Bengal, India)</t>
  </si>
  <si>
    <t>Kosi (Bihar, India)</t>
  </si>
  <si>
    <t>Purnia (Bihar, India)</t>
  </si>
  <si>
    <t>Bhagalpur (Bihar, India)</t>
  </si>
  <si>
    <t>NEP</t>
  </si>
  <si>
    <t>Tirhut (Bihar, India)</t>
  </si>
  <si>
    <t>Himachal Pradesh (India)</t>
  </si>
  <si>
    <t>Uttaranchal (India)</t>
  </si>
  <si>
    <t>BIH</t>
  </si>
  <si>
    <t>*Patna (Bihar, India)</t>
  </si>
  <si>
    <t>*Saran (Bihar, India)</t>
  </si>
  <si>
    <t>*Darbhanga (Bihar, India)</t>
  </si>
  <si>
    <t>*Munger (Bihar, India)</t>
  </si>
  <si>
    <t>*Magadh (Bihar, India)</t>
  </si>
  <si>
    <t>Patna (Bihar, India)</t>
  </si>
  <si>
    <t>Saran (Bihar, India)</t>
  </si>
  <si>
    <t>Darbhanga (Bihar, India)</t>
  </si>
  <si>
    <t>Munger (Bihar, India)</t>
  </si>
  <si>
    <t>Magadh (Bihar, India)</t>
  </si>
  <si>
    <t>Mirzapur (Uttar Pradesh, India)</t>
  </si>
  <si>
    <t>UPE</t>
  </si>
  <si>
    <t>Gorakhpur</t>
  </si>
  <si>
    <t>Azamgarhv (Uttar Pradesh, India)</t>
  </si>
  <si>
    <t>Basti (Uttar Pradesh, India)</t>
  </si>
  <si>
    <t>Devipatan (Uttar Pradesh, India)</t>
  </si>
  <si>
    <t>Faizabad (Uttar Pradesh, India)</t>
  </si>
  <si>
    <t>Gorakhpur (Uttar Pradesh, India)</t>
  </si>
  <si>
    <t>Varanasi (Uttar Pradesh, India)</t>
  </si>
  <si>
    <t>UPC</t>
  </si>
  <si>
    <t>Chambal (Madhya Prades, India)</t>
  </si>
  <si>
    <t>Gwalior (Madhya Prades, India)</t>
  </si>
  <si>
    <t>Allahabad</t>
  </si>
  <si>
    <t>Kanpur  (Uttar Pradesh, India)</t>
  </si>
  <si>
    <t>Jhansi  (Uttar Pradesh, India)</t>
  </si>
  <si>
    <t>Chitrakoot  (Uttar Pradesh, India)</t>
  </si>
  <si>
    <t>Allahabad  (Uttar Pradesh, India)</t>
  </si>
  <si>
    <t>Aligarh  (Uttar Pradesh, India)</t>
  </si>
  <si>
    <t>Agra  (Uttar Pradesh, India)</t>
  </si>
  <si>
    <t>UPW</t>
  </si>
  <si>
    <t>Lucknow</t>
  </si>
  <si>
    <t>Bareilly  (Uttar Pradesh, India)</t>
  </si>
  <si>
    <t>Lucknow  (Uttar Pradesh, India)</t>
  </si>
  <si>
    <t>Meerut  (Uttar Pradesh, India)</t>
  </si>
  <si>
    <t>Moradabad  (Uttar Pradesh, India)</t>
  </si>
  <si>
    <t>Saharanpur  (Uttar Pradesh, India)</t>
  </si>
  <si>
    <t>DLH</t>
  </si>
  <si>
    <t>Haryana (India)</t>
  </si>
  <si>
    <t>Panyab (India)</t>
  </si>
  <si>
    <t>Delhi (India)</t>
  </si>
  <si>
    <t>CCH</t>
  </si>
  <si>
    <t>Baluchistan</t>
  </si>
  <si>
    <t>Bahawalpur</t>
  </si>
  <si>
    <t>Dera Ghazi Khan</t>
  </si>
  <si>
    <t>Faisalabad</t>
  </si>
  <si>
    <t>Gujranwala</t>
  </si>
  <si>
    <t>Lahore</t>
  </si>
  <si>
    <t>Multan</t>
  </si>
  <si>
    <t>Rawalpindi</t>
  </si>
  <si>
    <t>Sahiwal</t>
  </si>
  <si>
    <t>Sargodha</t>
  </si>
  <si>
    <t>Punyab</t>
  </si>
  <si>
    <t>Sind</t>
  </si>
  <si>
    <t>Islamabad</t>
  </si>
  <si>
    <t>Areas Tribales</t>
  </si>
  <si>
    <t xml:space="preserve">Jaiber   </t>
  </si>
  <si>
    <t>Gilgit Baltistan (Pakistán)</t>
  </si>
  <si>
    <t>Jaiber Pajtunjua (Pakistán)</t>
  </si>
  <si>
    <t>Islamabad (Pakistán)</t>
  </si>
  <si>
    <t>Areas Tribales (Pakistán)</t>
  </si>
  <si>
    <t>Azad Cachemira (Pakistán)</t>
  </si>
  <si>
    <t>Gujranwala (Punyab, Pakistán)</t>
  </si>
  <si>
    <t>Rawalpindi (Punyab, Pakistán)</t>
  </si>
  <si>
    <t>Jammu y Cachemira (India)</t>
  </si>
  <si>
    <t>PUN</t>
  </si>
  <si>
    <t>Bahawalpur (Punyab, Pakistán)</t>
  </si>
  <si>
    <t>Dera Ghazi Khan (Punyab, Pakistán)</t>
  </si>
  <si>
    <t>Faisalabad (Punyab, Pakistán)</t>
  </si>
  <si>
    <t>Lahore (Punyab, Pakistán)</t>
  </si>
  <si>
    <t>Multan (Punyab, Pakistán)</t>
  </si>
  <si>
    <t>Sahiwal (Punyab, Pakistán)</t>
  </si>
  <si>
    <t>Sargodha (Punyab, Pakistán)</t>
  </si>
  <si>
    <t>Afganistán</t>
  </si>
  <si>
    <t>Gilan</t>
  </si>
  <si>
    <t>Golestan</t>
  </si>
  <si>
    <t>Khorasan North</t>
  </si>
  <si>
    <t>Khorasan Razavi</t>
  </si>
  <si>
    <t>Khorasan South</t>
  </si>
  <si>
    <t>Mazandaran</t>
  </si>
  <si>
    <t>Semman</t>
  </si>
  <si>
    <t>Tehran</t>
  </si>
  <si>
    <t>PAK</t>
  </si>
  <si>
    <t>Baluchistan (Pakistán)</t>
  </si>
  <si>
    <t>Sind (Pakistán)</t>
  </si>
  <si>
    <t>Sistan Baluchestan (Irán)</t>
  </si>
  <si>
    <t xml:space="preserve">Baluchistan  </t>
  </si>
  <si>
    <t>Azerbaiyán</t>
  </si>
  <si>
    <t>Georgia</t>
  </si>
  <si>
    <t>Armenia</t>
  </si>
  <si>
    <t>AFG</t>
  </si>
  <si>
    <t>Gilan (Irán)</t>
  </si>
  <si>
    <t>Golestan (Irán)</t>
  </si>
  <si>
    <t>Khorasan North (Irán)</t>
  </si>
  <si>
    <t>Khorasan Razavi (Irán)</t>
  </si>
  <si>
    <t>Khorasan South (Irán)</t>
  </si>
  <si>
    <t>Mazandaran (Irán)</t>
  </si>
  <si>
    <t>Semman (Irán)</t>
  </si>
  <si>
    <t>Tehran (Irán)</t>
  </si>
  <si>
    <t>IRN</t>
  </si>
  <si>
    <t>Arabia Saudita</t>
  </si>
  <si>
    <t>Yemen</t>
  </si>
  <si>
    <t>Emiratos Árabes Unidos</t>
  </si>
  <si>
    <t>Omán</t>
  </si>
  <si>
    <t>Qatar</t>
  </si>
  <si>
    <t>Bahrein</t>
  </si>
  <si>
    <t>Irak</t>
  </si>
  <si>
    <t>Jordania</t>
  </si>
  <si>
    <t>Israel</t>
  </si>
  <si>
    <t>Palestina</t>
  </si>
  <si>
    <t>Kuwait</t>
  </si>
  <si>
    <t>Mediterraneo</t>
  </si>
  <si>
    <t>Anatolia Central</t>
  </si>
  <si>
    <t>Mar Negro</t>
  </si>
  <si>
    <t>Anatolia Suroriental</t>
  </si>
  <si>
    <t>Mármara</t>
  </si>
  <si>
    <t>Egeo</t>
  </si>
  <si>
    <t>Alborz (Irán)</t>
  </si>
  <si>
    <t>Ardabil (Irán)</t>
  </si>
  <si>
    <t>Azerbaiyan East (Irán)</t>
  </si>
  <si>
    <t>Azerbaiyan West (Irán)</t>
  </si>
  <si>
    <t>Bushehr (Irán)</t>
  </si>
  <si>
    <t>Chahar Mahaal Bakhtiari (Irán)</t>
  </si>
  <si>
    <t>Fars (Irán)</t>
  </si>
  <si>
    <t>Hamadan (Irán)</t>
  </si>
  <si>
    <t>Hormozgan (Irán)</t>
  </si>
  <si>
    <t>Ilam (Irán)</t>
  </si>
  <si>
    <t>Isfahan (Irán)</t>
  </si>
  <si>
    <t>Kerman (Irán)</t>
  </si>
  <si>
    <t>Kermanshah (Irán)</t>
  </si>
  <si>
    <t>Khuzestan (Irán)</t>
  </si>
  <si>
    <t>Kohgiluyeh Boyer Ahmad (Irán)</t>
  </si>
  <si>
    <t>Kurdistan (Irán)</t>
  </si>
  <si>
    <t>Lorestan (Irán)</t>
  </si>
  <si>
    <t>Markazi (Irán)</t>
  </si>
  <si>
    <t>Qazvin (Irán)</t>
  </si>
  <si>
    <t>Qom (Irán)</t>
  </si>
  <si>
    <t>Yazd (Irán)</t>
  </si>
  <si>
    <t>Zanjan (Irán)</t>
  </si>
  <si>
    <t>Azerbaiyán (Irán)</t>
  </si>
  <si>
    <t>Anatolia Oriental (Turquía)</t>
  </si>
  <si>
    <t>Persia</t>
  </si>
  <si>
    <t>ARA</t>
  </si>
  <si>
    <t>IRQ</t>
  </si>
  <si>
    <t>Chipre</t>
  </si>
  <si>
    <t>Mesopotamia</t>
  </si>
  <si>
    <t>Anatolia Oriental</t>
  </si>
  <si>
    <t>Sidney</t>
  </si>
  <si>
    <t>Quezón</t>
  </si>
  <si>
    <t>Jawa Tengah (Indonesia)</t>
  </si>
  <si>
    <t>Surabaya (Jawa Timur, Indonesia)</t>
  </si>
  <si>
    <t>Southern (Jawa Timur, Indonesia)</t>
  </si>
  <si>
    <t>North West (Jawa Timur, Indonesia)</t>
  </si>
  <si>
    <t>DI Yogyakarta (Indonesia)</t>
  </si>
  <si>
    <t>Cirebon Regency (Jawa Barat, Indonesia)</t>
  </si>
  <si>
    <t>Tasikmalaya Regency (Jawa Barat,Indonesia)</t>
  </si>
  <si>
    <t>Kuningan Regency (Jawa Barat, Indonesia)</t>
  </si>
  <si>
    <t>Tasikmalaya City (Jawa Barat, Indonesia)</t>
  </si>
  <si>
    <t>Cirebon City (Jawa Barat, Indonesia)</t>
  </si>
  <si>
    <t>Banjar City (Jawa Barat,Indonesia)</t>
  </si>
  <si>
    <t>Ciamis Regency (Jawa Barat, Indonesia)</t>
  </si>
  <si>
    <t xml:space="preserve">Surabaya  </t>
  </si>
  <si>
    <t>Kuala Lumpur</t>
  </si>
  <si>
    <t>Hanoi</t>
  </si>
  <si>
    <t>Ho Chi Minh</t>
  </si>
  <si>
    <t xml:space="preserve">Shanghai  </t>
  </si>
  <si>
    <t>Chongqing (China)</t>
  </si>
  <si>
    <t>Anhui (China)</t>
  </si>
  <si>
    <t xml:space="preserve">Nanjing   </t>
  </si>
  <si>
    <t>Wuhan</t>
  </si>
  <si>
    <t>Shenyang</t>
  </si>
  <si>
    <t>Kunming</t>
  </si>
  <si>
    <t xml:space="preserve">Quanzhou   </t>
  </si>
  <si>
    <t>Changsa</t>
  </si>
  <si>
    <t>Nanchang</t>
  </si>
  <si>
    <t>Harbin</t>
  </si>
  <si>
    <t xml:space="preserve">Weifang   </t>
  </si>
  <si>
    <t xml:space="preserve">Zhengzhou   </t>
  </si>
  <si>
    <t xml:space="preserve">Chengdu   </t>
  </si>
  <si>
    <t>Novosibirsk</t>
  </si>
  <si>
    <t>Estambul</t>
  </si>
  <si>
    <t>Alejandría (Egipto)</t>
  </si>
  <si>
    <t>Behera (Egipto)</t>
  </si>
  <si>
    <t>Beni Suef (Egipto)</t>
  </si>
  <si>
    <t>El Cairo (Egipto)</t>
  </si>
  <si>
    <t>Dacalia (Egipto)</t>
  </si>
  <si>
    <t>Damieta (Egipto)</t>
  </si>
  <si>
    <t>Fayún (Egipto)</t>
  </si>
  <si>
    <t>Occidental Gharbia (Egipto)</t>
  </si>
  <si>
    <t>Guiza (Egipto)</t>
  </si>
  <si>
    <t>Ismailia (Egipto)</t>
  </si>
  <si>
    <t>Kafr el Sheij (Egipto)</t>
  </si>
  <si>
    <t>Matrú (Egipto)</t>
  </si>
  <si>
    <t>Menia (Egipto)</t>
  </si>
  <si>
    <t>Menufia (Egipto)</t>
  </si>
  <si>
    <t>Sinaí del Norte (Egipto)</t>
  </si>
  <si>
    <t>Puerto Said (Egipto)</t>
  </si>
  <si>
    <t>Caliubia (Egipto)</t>
  </si>
  <si>
    <t>Oriental Sharqia (Egipto)</t>
  </si>
  <si>
    <t>Sinaí del Sur (Egipto)</t>
  </si>
  <si>
    <t>Suez (Egipto)</t>
  </si>
  <si>
    <t xml:space="preserve">El Cairo   </t>
  </si>
  <si>
    <t>Asuán</t>
  </si>
  <si>
    <t>Asiut</t>
  </si>
  <si>
    <t>Nuevo Valle</t>
  </si>
  <si>
    <t>Quena</t>
  </si>
  <si>
    <t>Mar Rojo</t>
  </si>
  <si>
    <t>Suhag</t>
  </si>
  <si>
    <t>Luxor</t>
  </si>
  <si>
    <t>Sudán</t>
  </si>
  <si>
    <t>Chad</t>
  </si>
  <si>
    <t>Libia</t>
  </si>
  <si>
    <t>Tripoli</t>
  </si>
  <si>
    <t>Argelia</t>
  </si>
  <si>
    <t>Níger</t>
  </si>
  <si>
    <t>Túnez</t>
  </si>
  <si>
    <t xml:space="preserve">Argel  </t>
  </si>
  <si>
    <t>Marruecos</t>
  </si>
  <si>
    <t>Malí</t>
  </si>
  <si>
    <t>Senegal</t>
  </si>
  <si>
    <t>Mauritania</t>
  </si>
  <si>
    <t>Gambia</t>
  </si>
  <si>
    <t>Cabo Verde</t>
  </si>
  <si>
    <t>Sahara Occidental</t>
  </si>
  <si>
    <t>Rabat</t>
  </si>
  <si>
    <t>Kenia</t>
  </si>
  <si>
    <t>Somalia</t>
  </si>
  <si>
    <t>Eritrea</t>
  </si>
  <si>
    <t>Djibuti</t>
  </si>
  <si>
    <t>Nairobi</t>
  </si>
  <si>
    <t>Tigré (Etiopía)</t>
  </si>
  <si>
    <t>Ogaden (Etiopía)</t>
  </si>
  <si>
    <t>Afar (Etiopía)</t>
  </si>
  <si>
    <t>Dire Dawa (Etiopía)</t>
  </si>
  <si>
    <t xml:space="preserve">Addis Abeba </t>
  </si>
  <si>
    <t>Oromía (Etiopía)</t>
  </si>
  <si>
    <t>Amhara (Etiopía)</t>
  </si>
  <si>
    <t>Pueblos del Sur (Etiopía)</t>
  </si>
  <si>
    <t>Addis Abeba (Etiopía)</t>
  </si>
  <si>
    <t>Benishangui Gumaz (Etiopía)</t>
  </si>
  <si>
    <t>Gambela (Etiopía)</t>
  </si>
  <si>
    <t>Haran (Etiopía)</t>
  </si>
  <si>
    <t>Uganda</t>
  </si>
  <si>
    <t>Sudán del Sur</t>
  </si>
  <si>
    <t>Ruanda</t>
  </si>
  <si>
    <t>North Kivu (Congo RD)</t>
  </si>
  <si>
    <t>Ituri (Congo RD)</t>
  </si>
  <si>
    <t>Haut Uele (Congo RD)</t>
  </si>
  <si>
    <t>Kampala</t>
  </si>
  <si>
    <t>Tshopo (Congo RD)</t>
  </si>
  <si>
    <t>Bas Uele (Congo RD)</t>
  </si>
  <si>
    <t>Nord Ubangi (Congo RD)</t>
  </si>
  <si>
    <t>Mongala (Congo RD)</t>
  </si>
  <si>
    <t>Sud Ubangi (Congo RD)</t>
  </si>
  <si>
    <t>Equatuer (Congo RD)</t>
  </si>
  <si>
    <t>Tshuapa (Congo RD)</t>
  </si>
  <si>
    <t>Camerún</t>
  </si>
  <si>
    <t>Centroafricana, República</t>
  </si>
  <si>
    <t>Congo, República del</t>
  </si>
  <si>
    <t>Gabón</t>
  </si>
  <si>
    <t>Guinea Ecuatorial</t>
  </si>
  <si>
    <t>Santo Tomé y Príncipe</t>
  </si>
  <si>
    <t>Adamawa (Nigeria)</t>
  </si>
  <si>
    <t>Borno (Nigeria)</t>
  </si>
  <si>
    <t>Mai Ndombe (Nigeria)</t>
  </si>
  <si>
    <t>Maniema (Congo RD)</t>
  </si>
  <si>
    <t>South Kivu (Congo RD)</t>
  </si>
  <si>
    <t>Tanganyika (Congo RD)</t>
  </si>
  <si>
    <t>Douala</t>
  </si>
  <si>
    <t>Kano</t>
  </si>
  <si>
    <t>Níger (Nigeria)</t>
  </si>
  <si>
    <t>Abuja</t>
  </si>
  <si>
    <t>Lagos (Nigeria)</t>
  </si>
  <si>
    <t>Ogun (Nigeria)</t>
  </si>
  <si>
    <t>Osun (Nigeria)</t>
  </si>
  <si>
    <t>Oyo (Nigeria)</t>
  </si>
  <si>
    <t>Ghana</t>
  </si>
  <si>
    <t>Benín</t>
  </si>
  <si>
    <t>Togo</t>
  </si>
  <si>
    <t xml:space="preserve">Lagos  </t>
  </si>
  <si>
    <t>Costa de Marfil</t>
  </si>
  <si>
    <t>Burkina Faso</t>
  </si>
  <si>
    <t>Guinea</t>
  </si>
  <si>
    <t>Sierra Leona</t>
  </si>
  <si>
    <t>Liberia</t>
  </si>
  <si>
    <t>Guinea Bissau</t>
  </si>
  <si>
    <t>Abidjan</t>
  </si>
  <si>
    <t>Tanzania</t>
  </si>
  <si>
    <t>Malawi</t>
  </si>
  <si>
    <t>Burundi</t>
  </si>
  <si>
    <t>Dar es Salaam</t>
  </si>
  <si>
    <t>Capital Federal Nigeria (Nigeria)</t>
  </si>
  <si>
    <t>Taraba (Nigeria)</t>
  </si>
  <si>
    <t>Rivers (Nigeria)</t>
  </si>
  <si>
    <t>Ondo (Nigeria)</t>
  </si>
  <si>
    <t>Nasarawa (Nigeria)</t>
  </si>
  <si>
    <t>Kogi (Nigeria)</t>
  </si>
  <si>
    <t>Imo (Nigeria)</t>
  </si>
  <si>
    <t>Enugu (Nigeria)</t>
  </si>
  <si>
    <t>Ekiti (Nigeria)</t>
  </si>
  <si>
    <t>Edo (Nigeria)</t>
  </si>
  <si>
    <t>Ebonyi (Nigeria)</t>
  </si>
  <si>
    <t>Delta (Nigeria)</t>
  </si>
  <si>
    <t>Cross River (Nigeria)</t>
  </si>
  <si>
    <t>Benue (Nigeria)</t>
  </si>
  <si>
    <t>Bayelsa (Nigeria)</t>
  </si>
  <si>
    <t>Anambra (Nigeria)</t>
  </si>
  <si>
    <t>Akwa Ibom (Nigeria)</t>
  </si>
  <si>
    <t>Abia (Nigeria)</t>
  </si>
  <si>
    <t>Zamfara (Nigeria)</t>
  </si>
  <si>
    <t>Yobe (Nigeria)</t>
  </si>
  <si>
    <t>Plateau (Nigeria)</t>
  </si>
  <si>
    <t>Sokoto (Nigeria)</t>
  </si>
  <si>
    <t>Bauchi (Congo RD)</t>
  </si>
  <si>
    <t>Gombe (Congo RD)</t>
  </si>
  <si>
    <t>Jigawa (Congo RD)</t>
  </si>
  <si>
    <t>Kaduna (Congo RD)</t>
  </si>
  <si>
    <t>Kano (Congo RD)</t>
  </si>
  <si>
    <t>Katsina (Congo RD)</t>
  </si>
  <si>
    <t>Kebbi (Congo RD)</t>
  </si>
  <si>
    <t>Kwara (Congo RD)</t>
  </si>
  <si>
    <t>Kinshasa</t>
  </si>
  <si>
    <t>Kongo Central</t>
  </si>
  <si>
    <t>Kwango</t>
  </si>
  <si>
    <t>Kwilu</t>
  </si>
  <si>
    <t>Kasai</t>
  </si>
  <si>
    <t>Kasai Central</t>
  </si>
  <si>
    <t>Kasai Oriental</t>
  </si>
  <si>
    <t>Lomami</t>
  </si>
  <si>
    <t>Sankuru</t>
  </si>
  <si>
    <t>Haut Lomami</t>
  </si>
  <si>
    <t>Lualaba</t>
  </si>
  <si>
    <t>Haut Katanga</t>
  </si>
  <si>
    <t>Angola</t>
  </si>
  <si>
    <t>Namibia</t>
  </si>
  <si>
    <t>Riyad</t>
  </si>
  <si>
    <t>Zambia</t>
  </si>
  <si>
    <t>Mozambique</t>
  </si>
  <si>
    <t>Madagascar</t>
  </si>
  <si>
    <t>Mauricio</t>
  </si>
  <si>
    <t>Comoras</t>
  </si>
  <si>
    <t>Seychelles</t>
  </si>
  <si>
    <t>Mayotte</t>
  </si>
  <si>
    <t>Maputo</t>
  </si>
  <si>
    <t>Sudáfrica</t>
  </si>
  <si>
    <t>Zimbabwe</t>
  </si>
  <si>
    <t>Botswana</t>
  </si>
  <si>
    <t>Lesotho</t>
  </si>
  <si>
    <t>Swazilandia</t>
  </si>
  <si>
    <t>Johannesburgo</t>
  </si>
  <si>
    <t>Rusia Central</t>
  </si>
  <si>
    <t>Rusia Sur</t>
  </si>
  <si>
    <t>Rusia Noroeste</t>
  </si>
  <si>
    <t>Crimea</t>
  </si>
  <si>
    <t>Moscow</t>
  </si>
  <si>
    <t>Ucrania</t>
  </si>
  <si>
    <t>Rumania</t>
  </si>
  <si>
    <t>Bielorrusia</t>
  </si>
  <si>
    <t>Moldavia</t>
  </si>
  <si>
    <t>Kiev</t>
  </si>
  <si>
    <t>Praga</t>
  </si>
  <si>
    <t>Croacia</t>
  </si>
  <si>
    <t>Bosnia y Herzegovina</t>
  </si>
  <si>
    <t>Eslovenia</t>
  </si>
  <si>
    <t>Grecia</t>
  </si>
  <si>
    <t>Bulgaria</t>
  </si>
  <si>
    <t>Serbia</t>
  </si>
  <si>
    <t>Albania</t>
  </si>
  <si>
    <t>Macedonia</t>
  </si>
  <si>
    <t>Kosovo</t>
  </si>
  <si>
    <t>Montenegro</t>
  </si>
  <si>
    <t>Checa, República</t>
  </si>
  <si>
    <t>Hungría</t>
  </si>
  <si>
    <t>Eslovaquia</t>
  </si>
  <si>
    <t>Dinamarca</t>
  </si>
  <si>
    <t>Polonia</t>
  </si>
  <si>
    <t>Suecia</t>
  </si>
  <si>
    <t>Finlandia</t>
  </si>
  <si>
    <t>Noruega</t>
  </si>
  <si>
    <t>Lituania</t>
  </si>
  <si>
    <t>Letonia</t>
  </si>
  <si>
    <t>Estonia</t>
  </si>
  <si>
    <t>Islas Feroe</t>
  </si>
  <si>
    <t>Aland</t>
  </si>
  <si>
    <t>Varsovia</t>
  </si>
  <si>
    <t>Italia</t>
  </si>
  <si>
    <t>Malta</t>
  </si>
  <si>
    <t>San Marino</t>
  </si>
  <si>
    <t>Austria</t>
  </si>
  <si>
    <t>Suiza</t>
  </si>
  <si>
    <t>Liechtenstein</t>
  </si>
  <si>
    <t>Roma</t>
  </si>
  <si>
    <t>Berlin</t>
  </si>
  <si>
    <t>París</t>
  </si>
  <si>
    <t>Baden Wurtemberg (Alemania)</t>
  </si>
  <si>
    <t>Rheineland Pfalz (Alemania)</t>
  </si>
  <si>
    <t>Bavaria (Alemania)</t>
  </si>
  <si>
    <t>Saarland (Alemania)</t>
  </si>
  <si>
    <t>Berlin (Alemania)</t>
  </si>
  <si>
    <t>Brandenburg (Alemania)</t>
  </si>
  <si>
    <t>Bremen (Alemania)</t>
  </si>
  <si>
    <t>Hamburg (Alemania)</t>
  </si>
  <si>
    <t>Hesse (Alemania)</t>
  </si>
  <si>
    <t>Lower Saxony (Alemania)</t>
  </si>
  <si>
    <t>Mecklenburg Vorpommern (Alemania)</t>
  </si>
  <si>
    <t>Nordrhein Westfalen (Alemania)</t>
  </si>
  <si>
    <t>Sachsen Anhalt (Alemania)</t>
  </si>
  <si>
    <t>Schleswig Holstein (Alemania)</t>
  </si>
  <si>
    <t>Thuringia (Alemania)</t>
  </si>
  <si>
    <t>Saxony (Alemania)</t>
  </si>
  <si>
    <t>Gran Este (Francia)</t>
  </si>
  <si>
    <t>Auvernia Rodano Alpes Lyon (Francia)</t>
  </si>
  <si>
    <t>Borgoña Franco Condado Dijon (Francia)</t>
  </si>
  <si>
    <t>Bretaña (Francia)</t>
  </si>
  <si>
    <t>Centro Val de Loira (Francia)</t>
  </si>
  <si>
    <t>Isla de Francia (Francia)</t>
  </si>
  <si>
    <t>Altos de Francia (Francia)</t>
  </si>
  <si>
    <t>Normandia (Francia)</t>
  </si>
  <si>
    <t>Pais del Loira (Francia)</t>
  </si>
  <si>
    <t>Bélgica (Francia)</t>
  </si>
  <si>
    <t>Mónaco (Francia)</t>
  </si>
  <si>
    <t>Países Bajos (Francia)</t>
  </si>
  <si>
    <t>Luxemburgo (Francia)</t>
  </si>
  <si>
    <t>España</t>
  </si>
  <si>
    <t>Portugal</t>
  </si>
  <si>
    <t>Andorra</t>
  </si>
  <si>
    <t>Gibraltar</t>
  </si>
  <si>
    <t>Madrid</t>
  </si>
  <si>
    <t>Córcega (Francia)</t>
  </si>
  <si>
    <t>Provenza Alpes Costa Azul (Francia)</t>
  </si>
  <si>
    <t>Nueva Aquitania (Francia)</t>
  </si>
  <si>
    <t>Occitania (Francia)</t>
  </si>
  <si>
    <t>Islandia</t>
  </si>
  <si>
    <t>Reino Unido</t>
  </si>
  <si>
    <t>Irlanda</t>
  </si>
  <si>
    <t>Jersey</t>
  </si>
  <si>
    <t>Man</t>
  </si>
  <si>
    <t>Guernsey</t>
  </si>
  <si>
    <t>Londres</t>
  </si>
  <si>
    <t>Canadá</t>
  </si>
  <si>
    <t>San Pedro y Miquelón</t>
  </si>
  <si>
    <t>Toronto</t>
  </si>
  <si>
    <t>New York (Estados Unidos)</t>
  </si>
  <si>
    <t>Pensilvania (Estados Unidos)</t>
  </si>
  <si>
    <t>New Jersey (Estados Unidos)</t>
  </si>
  <si>
    <t>Virginia (Estados Unidos)</t>
  </si>
  <si>
    <t>Massachusetts (Estados Unidos)</t>
  </si>
  <si>
    <t>Maryland (Estados Unidos)</t>
  </si>
  <si>
    <t>Connecticut (Estados Unidos)</t>
  </si>
  <si>
    <t>Maine (Estados Unidos)</t>
  </si>
  <si>
    <t>Nuevo Hampshire (Estados Unidos)</t>
  </si>
  <si>
    <t>Rhode Island (Estados Unidos)</t>
  </si>
  <si>
    <t>Delaware (Estados Unidos)</t>
  </si>
  <si>
    <t>Vermont (Estados Unidos)</t>
  </si>
  <si>
    <t>Washington DC (Estados Unidos)</t>
  </si>
  <si>
    <t>Michigan (Estados Unidos)</t>
  </si>
  <si>
    <t>Washington (Estados Unidos)</t>
  </si>
  <si>
    <t>Wisconsin (Estados Unidos)</t>
  </si>
  <si>
    <t>Minnesota (Estados Unidos)</t>
  </si>
  <si>
    <t>Oregon (Estados Unidos)</t>
  </si>
  <si>
    <t>Idaho (Estados Unidos)</t>
  </si>
  <si>
    <t>Montana (Estados Unidos)</t>
  </si>
  <si>
    <t>Dakota del Sur (Estados Unidos)</t>
  </si>
  <si>
    <t>Alaska (Estados Unidos)</t>
  </si>
  <si>
    <t>Dakota del Norte (Estados Unidos)</t>
  </si>
  <si>
    <t>Groenlandia (Dinamarca)</t>
  </si>
  <si>
    <t xml:space="preserve">New York  </t>
  </si>
  <si>
    <t>Houston</t>
  </si>
  <si>
    <t>Chennai</t>
  </si>
  <si>
    <t>Thiruvananthapuram</t>
  </si>
  <si>
    <t>Los Angeles</t>
  </si>
  <si>
    <t>Guadalajara</t>
  </si>
  <si>
    <t>México</t>
  </si>
  <si>
    <t>Cuba</t>
  </si>
  <si>
    <t>Jamaica</t>
  </si>
  <si>
    <t>Bahamas</t>
  </si>
  <si>
    <t xml:space="preserve">Dominica  </t>
  </si>
  <si>
    <t>Islas Caimán</t>
  </si>
  <si>
    <t>Turcas y Caicos</t>
  </si>
  <si>
    <t>Belice</t>
  </si>
  <si>
    <t>Texas (Estados Unidos)</t>
  </si>
  <si>
    <t>Florida (Estados Unidos)</t>
  </si>
  <si>
    <t>Georgia (Estados Unidos)</t>
  </si>
  <si>
    <t>Alabama (Estados Unidos)</t>
  </si>
  <si>
    <t>Luisiana (Estados Unidos)</t>
  </si>
  <si>
    <t>Misisipi (Estados Unidos)</t>
  </si>
  <si>
    <t>California (Estados Unidos)</t>
  </si>
  <si>
    <t>Arizona (Estados Unidos)</t>
  </si>
  <si>
    <t>Colorado (Estados Unidos)</t>
  </si>
  <si>
    <t>Oklahoma (Estados Unidos)</t>
  </si>
  <si>
    <t>Kansas (Estados Unidos)</t>
  </si>
  <si>
    <t>Utah (Estados Unidos)</t>
  </si>
  <si>
    <t>Nevada (Estados Unidos)</t>
  </si>
  <si>
    <t>Nuevo Mexico (Estados Unidos)</t>
  </si>
  <si>
    <t>Nebraska (Estados Unidos)</t>
  </si>
  <si>
    <t>Wyoming (Estados Unidos)</t>
  </si>
  <si>
    <t>Veracruz (México)</t>
  </si>
  <si>
    <t>Jalisco (México)</t>
  </si>
  <si>
    <t>Guanajuato (México)</t>
  </si>
  <si>
    <t>Nuevo León (México)</t>
  </si>
  <si>
    <t>Michoacán (México)</t>
  </si>
  <si>
    <t>Chihuahua (México)</t>
  </si>
  <si>
    <t>Guerrero (México)</t>
  </si>
  <si>
    <t>Tamaulipas (México)</t>
  </si>
  <si>
    <t>Baja California (México)</t>
  </si>
  <si>
    <t>Coahuila (México)</t>
  </si>
  <si>
    <t>Sinaloa (México)</t>
  </si>
  <si>
    <t>Hidalgo (México)</t>
  </si>
  <si>
    <t>Sonora (México)</t>
  </si>
  <si>
    <t>San Luis Potosí (México)</t>
  </si>
  <si>
    <t>Querétaro (México)</t>
  </si>
  <si>
    <t>Durango (México)</t>
  </si>
  <si>
    <t>Zacatecas (México)</t>
  </si>
  <si>
    <t>Aguascalientes (México)</t>
  </si>
  <si>
    <t>Nayarit (México)</t>
  </si>
  <si>
    <t>Colima (México)</t>
  </si>
  <si>
    <t>Baja California del Sur (México)</t>
  </si>
  <si>
    <t>México (México)</t>
  </si>
  <si>
    <t>Ciudad de México (México)</t>
  </si>
  <si>
    <t>Puebla (México)</t>
  </si>
  <si>
    <t>Chiapas (México)</t>
  </si>
  <si>
    <t>Oaxaca (México)</t>
  </si>
  <si>
    <t>Tabasco (México)</t>
  </si>
  <si>
    <t>Yucatán (México)</t>
  </si>
  <si>
    <t>Morelos (México)</t>
  </si>
  <si>
    <t>Quintana Roo (México)</t>
  </si>
  <si>
    <t>Tlaxcala (México)</t>
  </si>
  <si>
    <t>Campeche (México)</t>
  </si>
  <si>
    <t>Haití</t>
  </si>
  <si>
    <t>Dominicana, República</t>
  </si>
  <si>
    <t>Puerto Rico</t>
  </si>
  <si>
    <t>Trinidad y Tobago</t>
  </si>
  <si>
    <t>Guadalupe</t>
  </si>
  <si>
    <t>Martinica</t>
  </si>
  <si>
    <t>Barbados</t>
  </si>
  <si>
    <t>Santa Lucía</t>
  </si>
  <si>
    <t>Curazao</t>
  </si>
  <si>
    <t>Aruba</t>
  </si>
  <si>
    <t>San Vicente y las Granadinas</t>
  </si>
  <si>
    <t>Islas Virgenes Americanas</t>
  </si>
  <si>
    <t>Granada</t>
  </si>
  <si>
    <t>Antigua y Barbuda</t>
  </si>
  <si>
    <t>Bermudas</t>
  </si>
  <si>
    <t>San Cristóbal y Nevis</t>
  </si>
  <si>
    <t>Saint Marteen</t>
  </si>
  <si>
    <t>San Martín</t>
  </si>
  <si>
    <t>Islas Vírgenes Británicas</t>
  </si>
  <si>
    <t>Caribe Neerlandés</t>
  </si>
  <si>
    <t>Anguila</t>
  </si>
  <si>
    <t>Montserrat</t>
  </si>
  <si>
    <t>San Bartolomé</t>
  </si>
  <si>
    <t>Guatemala</t>
  </si>
  <si>
    <t>Honduras</t>
  </si>
  <si>
    <t>El Salvador</t>
  </si>
  <si>
    <t>Nicaragua</t>
  </si>
  <si>
    <t>Costa Rica</t>
  </si>
  <si>
    <t>Panamá</t>
  </si>
  <si>
    <t>Santo Domingo</t>
  </si>
  <si>
    <t>Bogotá</t>
  </si>
  <si>
    <t>Venezuela</t>
  </si>
  <si>
    <t>Bogotá (Colombia)</t>
  </si>
  <si>
    <t>Antioquia (Colombia)</t>
  </si>
  <si>
    <t>Cundinamarca (Colombia)</t>
  </si>
  <si>
    <t>Atlántico (Colombia)</t>
  </si>
  <si>
    <t>Bolívar (Colombia)</t>
  </si>
  <si>
    <t>Santander (Colombia)</t>
  </si>
  <si>
    <t>Córdoba (Colombia)</t>
  </si>
  <si>
    <t>Tolima (Colombia)</t>
  </si>
  <si>
    <t>Norte de Santander (Colombia)</t>
  </si>
  <si>
    <t>Boyacá (Colombia)</t>
  </si>
  <si>
    <t>Magdalena (Colombia)</t>
  </si>
  <si>
    <t>Cesar (Colombia)</t>
  </si>
  <si>
    <t>Caldas (Colombia)</t>
  </si>
  <si>
    <t>La Guajira (Colombia)</t>
  </si>
  <si>
    <t>Risaralda (Colombia)</t>
  </si>
  <si>
    <t>Sucre (Colombia)</t>
  </si>
  <si>
    <t>Quindío (Colombia)</t>
  </si>
  <si>
    <t>Chocó (Colombia)</t>
  </si>
  <si>
    <t>Casanare (Colombia)</t>
  </si>
  <si>
    <t>Arauca (Colombia)</t>
  </si>
  <si>
    <t>San Andrés y Providencia (Colombia)</t>
  </si>
  <si>
    <t>Vichada (Colombia)</t>
  </si>
  <si>
    <t>Guainía (Colombia)</t>
  </si>
  <si>
    <t>Amazonas</t>
  </si>
  <si>
    <t>Perú</t>
  </si>
  <si>
    <t>Ecuador</t>
  </si>
  <si>
    <t>Bolivia</t>
  </si>
  <si>
    <t>Lima</t>
  </si>
  <si>
    <t>Valle del Cauca (Colombia)</t>
  </si>
  <si>
    <t>Nariño (Colombia)</t>
  </si>
  <si>
    <t>Cauca (Colombia)</t>
  </si>
  <si>
    <t>Huila (Colombia)</t>
  </si>
  <si>
    <t>Meta (Colombia)</t>
  </si>
  <si>
    <t>Caquetá (Colombia)</t>
  </si>
  <si>
    <t>Putumayo (Colombia)</t>
  </si>
  <si>
    <t>Guaviare (Colombia)</t>
  </si>
  <si>
    <t>Amazonas (Colombia)</t>
  </si>
  <si>
    <t>Vaupés (Colombia)</t>
  </si>
  <si>
    <t>Argentina</t>
  </si>
  <si>
    <t>Chile</t>
  </si>
  <si>
    <t>Paraguay</t>
  </si>
  <si>
    <t>Uruguay</t>
  </si>
  <si>
    <t>Buenos Aires</t>
  </si>
  <si>
    <t>Pará</t>
  </si>
  <si>
    <t>Mato Grosso</t>
  </si>
  <si>
    <t>Maranhao</t>
  </si>
  <si>
    <t>Tocantins</t>
  </si>
  <si>
    <t>Piauí</t>
  </si>
  <si>
    <t>Rondonia</t>
  </si>
  <si>
    <t>Roraima</t>
  </si>
  <si>
    <t>Acre</t>
  </si>
  <si>
    <t>Ceará</t>
  </si>
  <si>
    <t>Amapá</t>
  </si>
  <si>
    <t>Pernambuco</t>
  </si>
  <si>
    <t>Paraíba</t>
  </si>
  <si>
    <t>Rio Grande do Norte</t>
  </si>
  <si>
    <t>Alagoas</t>
  </si>
  <si>
    <t>Sergipe</t>
  </si>
  <si>
    <t>Guyana</t>
  </si>
  <si>
    <t>Surinam</t>
  </si>
  <si>
    <t>Guayana Francesa</t>
  </si>
  <si>
    <t>Manaus</t>
  </si>
  <si>
    <t>Minas Gerais</t>
  </si>
  <si>
    <t>Bahía</t>
  </si>
  <si>
    <t>Mato Grosso do Sul</t>
  </si>
  <si>
    <t>Goiás</t>
  </si>
  <si>
    <t>Espirito Santo</t>
  </si>
  <si>
    <t>Rio de Janeiro</t>
  </si>
  <si>
    <t>Distrito Federal</t>
  </si>
  <si>
    <t>Rio Grande do Sul</t>
  </si>
  <si>
    <t>Sao Paulo</t>
  </si>
  <si>
    <t>Paraná</t>
  </si>
  <si>
    <t>Santa Catarina</t>
  </si>
</sst>
</file>

<file path=xl/styles.xml><?xml version="1.0" encoding="utf-8"?>
<styleSheet xmlns="http://schemas.openxmlformats.org/spreadsheetml/2006/main">
  <numFmts count="1">
    <numFmt numFmtId="43" formatCode="_-* #,##0.00\ _€_-;\-* #,##0.00\ _€_-;_-* &quot;-&quot;??\ _€_-;_-@_-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2" fontId="0" fillId="0" borderId="0" xfId="0" applyNumberFormat="1"/>
    <xf numFmtId="2" fontId="1" fillId="0" borderId="0" xfId="0" applyNumberFormat="1" applyFont="1"/>
    <xf numFmtId="0" fontId="0" fillId="0" borderId="0" xfId="0" applyFont="1"/>
    <xf numFmtId="2" fontId="0" fillId="0" borderId="0" xfId="0" applyNumberFormat="1" applyFont="1"/>
    <xf numFmtId="0" fontId="2" fillId="0" borderId="0" xfId="0" applyFont="1"/>
    <xf numFmtId="2" fontId="2" fillId="0" borderId="0" xfId="0" applyNumberFormat="1" applyFont="1"/>
    <xf numFmtId="0" fontId="4" fillId="0" borderId="0" xfId="0" applyFont="1"/>
    <xf numFmtId="2" fontId="4" fillId="0" borderId="0" xfId="0" applyNumberFormat="1" applyFont="1"/>
    <xf numFmtId="2" fontId="4" fillId="0" borderId="0" xfId="1" applyNumberFormat="1" applyFont="1"/>
    <xf numFmtId="2" fontId="3" fillId="0" borderId="0" xfId="1" applyNumberFormat="1" applyFont="1"/>
    <xf numFmtId="0" fontId="5" fillId="0" borderId="0" xfId="0" applyFont="1"/>
    <xf numFmtId="2" fontId="5" fillId="0" borderId="0" xfId="0" applyNumberFormat="1" applyFont="1"/>
    <xf numFmtId="0" fontId="0" fillId="0" borderId="0" xfId="0"/>
    <xf numFmtId="2" fontId="0" fillId="0" borderId="0" xfId="0" applyNumberFormat="1"/>
    <xf numFmtId="0" fontId="1" fillId="0" borderId="0" xfId="0" applyFont="1"/>
    <xf numFmtId="2" fontId="1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8"/>
  <sheetViews>
    <sheetView tabSelected="1" topLeftCell="A151" workbookViewId="0">
      <selection activeCell="E208" sqref="E208"/>
    </sheetView>
  </sheetViews>
  <sheetFormatPr baseColWidth="10" defaultRowHeight="15"/>
  <cols>
    <col min="1" max="1" width="35.5703125" customWidth="1"/>
    <col min="2" max="2" width="9" customWidth="1"/>
    <col min="4" max="4" width="35.5703125" style="4" customWidth="1"/>
    <col min="5" max="5" width="9" style="4" customWidth="1"/>
    <col min="7" max="7" width="35.5703125" style="4" customWidth="1"/>
    <col min="8" max="8" width="10.28515625" style="4" customWidth="1"/>
    <col min="9" max="9" width="11.42578125" style="14"/>
    <col min="10" max="10" width="35.5703125" style="4" customWidth="1"/>
    <col min="11" max="11" width="10.28515625" style="4" customWidth="1"/>
    <col min="12" max="12" width="11.42578125" style="14"/>
    <col min="13" max="13" width="35.5703125" style="4" customWidth="1"/>
    <col min="14" max="14" width="10.28515625" style="4" customWidth="1"/>
  </cols>
  <sheetData>
    <row r="1" spans="1:14">
      <c r="A1" s="16" t="s">
        <v>967</v>
      </c>
      <c r="B1" s="3">
        <f>SUM(B2:B13)</f>
        <v>76.95838551966925</v>
      </c>
      <c r="D1" s="16" t="s">
        <v>988</v>
      </c>
      <c r="E1" s="3">
        <f>SUM(E2:E5)</f>
        <v>77.03937494744622</v>
      </c>
      <c r="G1" s="1" t="s">
        <v>757</v>
      </c>
      <c r="H1" s="3">
        <f>SUM(H2:H4)</f>
        <v>70.357521438038205</v>
      </c>
      <c r="J1" s="16" t="s">
        <v>1000</v>
      </c>
      <c r="K1" s="17">
        <f>SUM(K2:K8)</f>
        <v>79.27000000000001</v>
      </c>
      <c r="M1" s="16" t="s">
        <v>1204</v>
      </c>
      <c r="N1" s="17">
        <f>SUM(N2:N12)</f>
        <v>71.339999999999989</v>
      </c>
    </row>
    <row r="2" spans="1:14">
      <c r="A2" s="4" t="s">
        <v>34</v>
      </c>
      <c r="B2" s="5">
        <v>40.799999999999997</v>
      </c>
      <c r="D2" s="14" t="s">
        <v>987</v>
      </c>
      <c r="E2" s="5">
        <v>61.18845060240961</v>
      </c>
      <c r="G2" s="4" t="s">
        <v>754</v>
      </c>
      <c r="H2" s="5">
        <v>32.036699779141742</v>
      </c>
      <c r="J2" s="14" t="s">
        <v>935</v>
      </c>
      <c r="K2" s="15">
        <v>24.274509727626462</v>
      </c>
      <c r="M2" s="14" t="s">
        <v>1195</v>
      </c>
      <c r="N2" s="14">
        <v>38.44</v>
      </c>
    </row>
    <row r="3" spans="1:14">
      <c r="A3" s="4" t="s">
        <v>45</v>
      </c>
      <c r="B3" s="5">
        <v>5.2095541982310714</v>
      </c>
      <c r="D3" t="s">
        <v>498</v>
      </c>
      <c r="E3" s="5">
        <v>8.1443413461973613</v>
      </c>
      <c r="G3" s="4" t="s">
        <v>756</v>
      </c>
      <c r="H3" s="5">
        <v>20.812653213162708</v>
      </c>
      <c r="J3" s="14" t="s">
        <v>936</v>
      </c>
      <c r="K3" s="15">
        <v>10.302015564202335</v>
      </c>
      <c r="M3" s="14" t="s">
        <v>1196</v>
      </c>
      <c r="N3" s="14">
        <v>9.9</v>
      </c>
    </row>
    <row r="4" spans="1:14">
      <c r="A4" s="4" t="s">
        <v>54</v>
      </c>
      <c r="B4" s="5">
        <v>3.5860639352714871</v>
      </c>
      <c r="D4" t="s">
        <v>499</v>
      </c>
      <c r="E4" s="5">
        <v>4.5404703005050289</v>
      </c>
      <c r="G4" t="s">
        <v>755</v>
      </c>
      <c r="H4" s="5">
        <v>17.508168445733755</v>
      </c>
      <c r="J4" s="14" t="s">
        <v>931</v>
      </c>
      <c r="K4" s="15">
        <v>10.188919584954606</v>
      </c>
      <c r="M4" s="14" t="s">
        <v>1194</v>
      </c>
      <c r="N4" s="14">
        <v>5.72</v>
      </c>
    </row>
    <row r="5" spans="1:14">
      <c r="A5" s="4" t="s">
        <v>51</v>
      </c>
      <c r="B5" s="5">
        <v>1.75706857573474</v>
      </c>
      <c r="D5" t="s">
        <v>500</v>
      </c>
      <c r="E5" s="5">
        <v>3.1661126983342243</v>
      </c>
      <c r="H5" s="5"/>
      <c r="J5" s="14" t="s">
        <v>932</v>
      </c>
      <c r="K5" s="15">
        <v>12.728438391699095</v>
      </c>
      <c r="M5" s="14" t="s">
        <v>1197</v>
      </c>
      <c r="N5" s="14">
        <v>5.48</v>
      </c>
    </row>
    <row r="6" spans="1:14">
      <c r="A6" s="4" t="s">
        <v>216</v>
      </c>
      <c r="B6" s="5">
        <v>1.32</v>
      </c>
      <c r="E6" s="5"/>
      <c r="G6" s="1" t="s">
        <v>767</v>
      </c>
      <c r="H6" s="3">
        <f>SUM(H7:H15)</f>
        <v>79.25811456217798</v>
      </c>
      <c r="J6" s="14" t="s">
        <v>933</v>
      </c>
      <c r="K6" s="15">
        <v>7.1970168612191969</v>
      </c>
      <c r="M6" s="14" t="s">
        <v>1198</v>
      </c>
      <c r="N6" s="14">
        <v>5.24</v>
      </c>
    </row>
    <row r="7" spans="1:14">
      <c r="A7" s="4" t="s">
        <v>40</v>
      </c>
      <c r="B7" s="5">
        <v>1.19</v>
      </c>
      <c r="D7" s="16" t="s">
        <v>995</v>
      </c>
      <c r="E7" s="3">
        <f>SUM(E8:E11)</f>
        <v>73.512486308871843</v>
      </c>
      <c r="G7" s="4" t="s">
        <v>768</v>
      </c>
      <c r="H7" s="5">
        <v>8.7370831397520838</v>
      </c>
      <c r="J7" s="14" t="s">
        <v>966</v>
      </c>
      <c r="K7" s="15">
        <v>6.0969014267185475</v>
      </c>
      <c r="M7" s="14" t="s">
        <v>1199</v>
      </c>
      <c r="N7" s="14">
        <v>2.87</v>
      </c>
    </row>
    <row r="8" spans="1:14">
      <c r="A8" s="4" t="s">
        <v>52</v>
      </c>
      <c r="B8" s="5">
        <v>1.1713790504898267</v>
      </c>
      <c r="D8" s="4" t="s">
        <v>233</v>
      </c>
      <c r="E8" s="4">
        <v>3.1</v>
      </c>
      <c r="G8" t="s">
        <v>777</v>
      </c>
      <c r="H8" s="5">
        <v>9.4600000000000009</v>
      </c>
      <c r="J8" s="14" t="s">
        <v>934</v>
      </c>
      <c r="K8" s="15">
        <v>8.482198443579767</v>
      </c>
      <c r="M8" s="14" t="s">
        <v>1200</v>
      </c>
      <c r="N8" s="14">
        <v>1.96</v>
      </c>
    </row>
    <row r="9" spans="1:14">
      <c r="A9" s="4" t="s">
        <v>53</v>
      </c>
      <c r="B9" s="5">
        <v>0.90422242493951532</v>
      </c>
      <c r="D9" t="s">
        <v>501</v>
      </c>
      <c r="E9" s="5">
        <v>38.555865717415102</v>
      </c>
      <c r="G9" s="4" t="s">
        <v>769</v>
      </c>
      <c r="H9" s="5">
        <v>12.059789321328626</v>
      </c>
      <c r="K9" s="5"/>
      <c r="M9" s="14" t="s">
        <v>1201</v>
      </c>
      <c r="N9" s="14">
        <v>1.31</v>
      </c>
    </row>
    <row r="10" spans="1:14">
      <c r="A10" s="4" t="s">
        <v>133</v>
      </c>
      <c r="B10" s="5">
        <v>8.0228917758733989</v>
      </c>
      <c r="D10" t="s">
        <v>502</v>
      </c>
      <c r="E10" s="5">
        <v>25.197611171960563</v>
      </c>
      <c r="G10" s="4" t="s">
        <v>770</v>
      </c>
      <c r="H10" s="5">
        <v>3.6931062149326146</v>
      </c>
      <c r="J10" s="16" t="s">
        <v>1021</v>
      </c>
      <c r="K10" s="17">
        <f>SUM(K11:K30)</f>
        <v>75.376349852590209</v>
      </c>
      <c r="M10" s="14" t="s">
        <v>1252</v>
      </c>
      <c r="N10" s="14">
        <v>0.34</v>
      </c>
    </row>
    <row r="11" spans="1:14">
      <c r="A11" s="4" t="s">
        <v>136</v>
      </c>
      <c r="B11" s="5">
        <v>4.8293697695633213</v>
      </c>
      <c r="D11" t="s">
        <v>503</v>
      </c>
      <c r="E11" s="5">
        <v>6.6590094194961651</v>
      </c>
      <c r="G11" s="4" t="s">
        <v>771</v>
      </c>
      <c r="H11" s="5">
        <v>7.5169418534026669</v>
      </c>
      <c r="J11" s="14" t="s">
        <v>1001</v>
      </c>
      <c r="K11" s="15">
        <v>4.9517310122139548</v>
      </c>
      <c r="M11" s="14" t="s">
        <v>1202</v>
      </c>
      <c r="N11" s="14">
        <v>0.05</v>
      </c>
    </row>
    <row r="12" spans="1:14">
      <c r="A12" s="4" t="s">
        <v>135</v>
      </c>
      <c r="B12" s="5">
        <v>4.346432792606989</v>
      </c>
      <c r="E12" s="5"/>
      <c r="G12" s="4" t="s">
        <v>772</v>
      </c>
      <c r="H12" s="5">
        <v>8.5736713603302874</v>
      </c>
      <c r="J12" s="14" t="s">
        <v>1002</v>
      </c>
      <c r="K12" s="15">
        <v>6.0649108521690298</v>
      </c>
      <c r="M12" s="14" t="s">
        <v>1203</v>
      </c>
      <c r="N12" s="14">
        <v>0.03</v>
      </c>
    </row>
    <row r="13" spans="1:14">
      <c r="A13" s="4" t="s">
        <v>134</v>
      </c>
      <c r="B13" s="5">
        <v>3.8214029969589047</v>
      </c>
      <c r="D13" s="1" t="s">
        <v>370</v>
      </c>
      <c r="E13" s="3">
        <f>SUM(E14:E24)</f>
        <v>73.380499427575657</v>
      </c>
      <c r="G13" s="4" t="s">
        <v>773</v>
      </c>
      <c r="H13" s="5">
        <v>3.442541486485859</v>
      </c>
      <c r="J13" s="14" t="s">
        <v>1003</v>
      </c>
      <c r="K13" s="15">
        <v>2.9428892320651405</v>
      </c>
      <c r="N13" s="5"/>
    </row>
    <row r="14" spans="1:14">
      <c r="B14" s="2"/>
      <c r="D14" t="s">
        <v>509</v>
      </c>
      <c r="E14" s="5">
        <v>8.7348060937966707</v>
      </c>
      <c r="G14" s="4" t="s">
        <v>775</v>
      </c>
      <c r="H14" s="5">
        <v>12.613050332627131</v>
      </c>
      <c r="J14" s="14" t="s">
        <v>1004</v>
      </c>
      <c r="K14" s="15">
        <v>10.031413730169872</v>
      </c>
      <c r="M14" s="16" t="s">
        <v>1211</v>
      </c>
      <c r="N14" s="16">
        <f>SUM(N15:N20)</f>
        <v>78.490000000000009</v>
      </c>
    </row>
    <row r="15" spans="1:14">
      <c r="A15" s="16" t="s">
        <v>702</v>
      </c>
      <c r="B15" s="3">
        <f>SUM(B16:B19)</f>
        <v>78.4714593581635</v>
      </c>
      <c r="D15" t="s">
        <v>510</v>
      </c>
      <c r="E15" s="5">
        <v>7.4113506250395993</v>
      </c>
      <c r="G15" s="4" t="s">
        <v>774</v>
      </c>
      <c r="H15" s="5">
        <v>13.16193085331872</v>
      </c>
      <c r="J15" s="14" t="s">
        <v>1005</v>
      </c>
      <c r="K15" s="15">
        <v>6.4103804576723284</v>
      </c>
      <c r="M15" s="14" t="s">
        <v>1205</v>
      </c>
      <c r="N15" s="14">
        <v>60.8</v>
      </c>
    </row>
    <row r="16" spans="1:14">
      <c r="A16" t="s">
        <v>56</v>
      </c>
      <c r="B16" s="5">
        <v>42.234039197313962</v>
      </c>
      <c r="D16" t="s">
        <v>511</v>
      </c>
      <c r="E16" s="5">
        <v>4.4692073137258017</v>
      </c>
      <c r="H16" s="5"/>
      <c r="J16" s="14" t="s">
        <v>1006</v>
      </c>
      <c r="K16" s="15">
        <v>1.4074687631615892</v>
      </c>
      <c r="M16" s="14" t="s">
        <v>1208</v>
      </c>
      <c r="N16" s="14">
        <v>8.75</v>
      </c>
    </row>
    <row r="17" spans="1:14">
      <c r="A17" t="s">
        <v>57</v>
      </c>
      <c r="B17" s="5">
        <v>21.518446162255014</v>
      </c>
      <c r="D17" t="s">
        <v>512</v>
      </c>
      <c r="E17" s="5">
        <v>4.8866048077184168</v>
      </c>
      <c r="G17" s="1" t="s">
        <v>779</v>
      </c>
      <c r="H17" s="3">
        <f>H18+H19</f>
        <v>79.496212065381926</v>
      </c>
      <c r="J17" s="14" t="s">
        <v>1007</v>
      </c>
      <c r="K17" s="15">
        <v>3.1732023024006737</v>
      </c>
      <c r="M17" s="14" t="s">
        <v>1209</v>
      </c>
      <c r="N17" s="14">
        <v>8.44</v>
      </c>
    </row>
    <row r="18" spans="1:14">
      <c r="A18" t="s">
        <v>58</v>
      </c>
      <c r="B18" s="5">
        <v>9.2575903802607939</v>
      </c>
      <c r="D18" t="s">
        <v>513</v>
      </c>
      <c r="E18" s="5">
        <v>7.3909897716741053</v>
      </c>
      <c r="G18" s="4" t="s">
        <v>780</v>
      </c>
      <c r="H18" s="5">
        <v>65.834987305719693</v>
      </c>
      <c r="J18" s="14" t="s">
        <v>1008</v>
      </c>
      <c r="K18" s="15">
        <v>5.0924778885301132</v>
      </c>
      <c r="M18" s="14" t="s">
        <v>1206</v>
      </c>
      <c r="N18" s="14">
        <v>0.43</v>
      </c>
    </row>
    <row r="19" spans="1:14">
      <c r="A19" t="s">
        <v>59</v>
      </c>
      <c r="B19" s="5">
        <v>5.4613836183337225</v>
      </c>
      <c r="D19" t="s">
        <v>514</v>
      </c>
      <c r="E19" s="5">
        <v>4.7033571274289763</v>
      </c>
      <c r="G19" s="4" t="s">
        <v>778</v>
      </c>
      <c r="H19" s="7">
        <v>13.661224759662236</v>
      </c>
      <c r="J19" s="14" t="s">
        <v>1009</v>
      </c>
      <c r="K19" s="15">
        <v>7.3700182507370489</v>
      </c>
      <c r="M19" s="14" t="s">
        <v>1210</v>
      </c>
      <c r="N19" s="14">
        <v>0.04</v>
      </c>
    </row>
    <row r="20" spans="1:14">
      <c r="D20" t="s">
        <v>515</v>
      </c>
      <c r="E20" s="5">
        <v>4.8051613942564426</v>
      </c>
      <c r="H20" s="5"/>
      <c r="J20" s="14" t="s">
        <v>1010</v>
      </c>
      <c r="K20" s="15">
        <v>1.1259750105292712</v>
      </c>
      <c r="M20" s="14" t="s">
        <v>1207</v>
      </c>
      <c r="N20" s="14">
        <v>0.03</v>
      </c>
    </row>
    <row r="21" spans="1:14">
      <c r="A21" s="16" t="s">
        <v>703</v>
      </c>
      <c r="B21" s="3">
        <f>SUM(B22:B26)</f>
        <v>71.988540641836479</v>
      </c>
      <c r="D21" t="s">
        <v>505</v>
      </c>
      <c r="E21" s="5">
        <v>3.8338338804372909</v>
      </c>
      <c r="G21" s="1" t="s">
        <v>629</v>
      </c>
      <c r="H21" s="1">
        <v>74.67</v>
      </c>
      <c r="J21" s="14" t="s">
        <v>1011</v>
      </c>
      <c r="K21" s="15">
        <v>3.3651298610136173</v>
      </c>
      <c r="N21" s="5"/>
    </row>
    <row r="22" spans="1:14">
      <c r="A22" s="4" t="s">
        <v>55</v>
      </c>
      <c r="B22" s="5">
        <v>23.52</v>
      </c>
      <c r="D22" t="s">
        <v>506</v>
      </c>
      <c r="E22" s="5">
        <v>8.3049270117783678</v>
      </c>
      <c r="G22" t="s">
        <v>782</v>
      </c>
      <c r="H22" s="5">
        <v>74.66890105570954</v>
      </c>
      <c r="J22" s="14" t="s">
        <v>1012</v>
      </c>
      <c r="K22" s="15">
        <v>0.35826477607749546</v>
      </c>
      <c r="L22" s="4"/>
      <c r="M22" s="16" t="s">
        <v>1212</v>
      </c>
      <c r="N22" s="17">
        <f>SUM(N23:N37)</f>
        <v>77.88429707573718</v>
      </c>
    </row>
    <row r="23" spans="1:14">
      <c r="A23" s="4" t="s">
        <v>60</v>
      </c>
      <c r="B23" s="5">
        <v>22.559181697509171</v>
      </c>
      <c r="D23" t="s">
        <v>507</v>
      </c>
      <c r="E23" s="5">
        <v>10.319488514635497</v>
      </c>
      <c r="H23" s="5"/>
      <c r="J23" s="14" t="s">
        <v>1013</v>
      </c>
      <c r="K23" s="15">
        <v>5.2844054471430573</v>
      </c>
      <c r="L23" s="4"/>
      <c r="M23" s="14" t="s">
        <v>1225</v>
      </c>
      <c r="N23" s="15">
        <v>17.907666707451366</v>
      </c>
    </row>
    <row r="24" spans="1:14">
      <c r="A24" s="4" t="s">
        <v>61</v>
      </c>
      <c r="B24" s="5">
        <v>14.471179823534001</v>
      </c>
      <c r="D24" t="s">
        <v>508</v>
      </c>
      <c r="E24" s="5">
        <v>8.5207728870844885</v>
      </c>
      <c r="G24" s="1" t="s">
        <v>690</v>
      </c>
      <c r="H24" s="3">
        <f>SUM(H25:H29)</f>
        <v>77.408519855595657</v>
      </c>
      <c r="J24" s="14" t="s">
        <v>1014</v>
      </c>
      <c r="K24" s="15">
        <v>4.2096111189105709</v>
      </c>
      <c r="L24" s="4"/>
      <c r="M24" s="14" t="s">
        <v>1216</v>
      </c>
      <c r="N24" s="15">
        <v>12.587563930013459</v>
      </c>
    </row>
    <row r="25" spans="1:14">
      <c r="A25" s="4" t="s">
        <v>62</v>
      </c>
      <c r="B25" s="5">
        <v>7.4932958538299355</v>
      </c>
      <c r="E25" s="5"/>
      <c r="G25" t="s">
        <v>784</v>
      </c>
      <c r="H25" s="5">
        <v>9.3073465703971117</v>
      </c>
      <c r="J25" s="14" t="s">
        <v>1015</v>
      </c>
      <c r="K25" s="15">
        <v>0.42224062894847675</v>
      </c>
      <c r="L25" s="4"/>
      <c r="M25" s="14" t="s">
        <v>1214</v>
      </c>
      <c r="N25" s="15">
        <v>10.800812431175824</v>
      </c>
    </row>
    <row r="26" spans="1:14">
      <c r="A26" s="4" t="s">
        <v>63</v>
      </c>
      <c r="B26" s="5">
        <v>3.9448832669633789</v>
      </c>
      <c r="D26" s="16" t="s">
        <v>996</v>
      </c>
      <c r="E26" s="3">
        <f>SUM(E27:E40)</f>
        <v>75.045703363289263</v>
      </c>
      <c r="G26" t="s">
        <v>785</v>
      </c>
      <c r="H26" s="5">
        <v>17.530884476534293</v>
      </c>
      <c r="J26" s="14" t="s">
        <v>1016</v>
      </c>
      <c r="K26" s="15">
        <v>0.7037343815807946</v>
      </c>
      <c r="L26" s="4"/>
      <c r="M26" s="14" t="s">
        <v>1223</v>
      </c>
      <c r="N26" s="15">
        <v>7.9400024470818567</v>
      </c>
    </row>
    <row r="27" spans="1:14">
      <c r="D27" t="s">
        <v>517</v>
      </c>
      <c r="E27" s="5">
        <v>7.5578930175754415</v>
      </c>
      <c r="G27" t="s">
        <v>786</v>
      </c>
      <c r="H27" s="5">
        <v>20.648231046931407</v>
      </c>
      <c r="J27" s="14" t="s">
        <v>1017</v>
      </c>
      <c r="K27" s="15">
        <v>5.0668875473817208</v>
      </c>
      <c r="L27" s="4"/>
      <c r="M27" s="14" t="s">
        <v>1222</v>
      </c>
      <c r="N27" s="15">
        <v>6.0930233696317151</v>
      </c>
    </row>
    <row r="28" spans="1:14">
      <c r="A28" s="16" t="s">
        <v>704</v>
      </c>
      <c r="B28" s="3">
        <f>SUM(B29:B30)</f>
        <v>76.94</v>
      </c>
      <c r="D28" t="s">
        <v>518</v>
      </c>
      <c r="E28" s="5">
        <v>6.9995733849270643</v>
      </c>
      <c r="G28" t="s">
        <v>787</v>
      </c>
      <c r="H28" s="5">
        <v>17.642617328519854</v>
      </c>
      <c r="J28" s="14" t="s">
        <v>1018</v>
      </c>
      <c r="K28" s="15">
        <v>6.6662838691562545</v>
      </c>
      <c r="M28" s="14" t="s">
        <v>1215</v>
      </c>
      <c r="N28" s="15">
        <v>4.0151719075003065</v>
      </c>
    </row>
    <row r="29" spans="1:14">
      <c r="A29" t="s">
        <v>64</v>
      </c>
      <c r="B29" s="5">
        <v>50.8</v>
      </c>
      <c r="D29" t="s">
        <v>519</v>
      </c>
      <c r="E29" s="5">
        <v>8.962743012711309</v>
      </c>
      <c r="G29" t="s">
        <v>788</v>
      </c>
      <c r="H29" s="5">
        <v>12.279440433212995</v>
      </c>
      <c r="J29" s="14" t="s">
        <v>1019</v>
      </c>
      <c r="K29" s="15">
        <v>8.9566194019373865E-2</v>
      </c>
      <c r="M29" s="14" t="s">
        <v>1218</v>
      </c>
      <c r="N29" s="15">
        <v>3.4831616297565162</v>
      </c>
    </row>
    <row r="30" spans="1:14">
      <c r="A30" t="s">
        <v>65</v>
      </c>
      <c r="B30" s="5">
        <v>26.14</v>
      </c>
      <c r="D30" t="s">
        <v>520</v>
      </c>
      <c r="E30" s="5">
        <v>4.6561038816034666</v>
      </c>
      <c r="H30" s="5"/>
      <c r="J30" s="14" t="s">
        <v>1020</v>
      </c>
      <c r="K30" s="15">
        <v>0.6397585287098132</v>
      </c>
      <c r="M30" s="14" t="s">
        <v>1227</v>
      </c>
      <c r="N30" s="15">
        <v>2.8407341245564668</v>
      </c>
    </row>
    <row r="31" spans="1:14">
      <c r="B31" s="5"/>
      <c r="D31" t="s">
        <v>521</v>
      </c>
      <c r="E31" s="5">
        <v>2.0967885029737463</v>
      </c>
      <c r="G31" s="1" t="s">
        <v>790</v>
      </c>
      <c r="H31" s="3">
        <f>SUM(H32:H44)</f>
        <v>76.565847080576305</v>
      </c>
      <c r="J31" s="16"/>
      <c r="K31" s="17"/>
      <c r="M31" s="14" t="s">
        <v>1219</v>
      </c>
      <c r="N31" s="15">
        <v>2.5094824421876916</v>
      </c>
    </row>
    <row r="32" spans="1:14">
      <c r="A32" s="16" t="s">
        <v>968</v>
      </c>
      <c r="B32" s="3">
        <f>SUM(B33:B43)</f>
        <v>73.570460487225205</v>
      </c>
      <c r="D32" t="s">
        <v>522</v>
      </c>
      <c r="E32" s="5">
        <v>7.1640273851603</v>
      </c>
      <c r="G32" t="s">
        <v>791</v>
      </c>
      <c r="H32" s="5">
        <v>10.973748593377067</v>
      </c>
      <c r="J32" s="16" t="s">
        <v>1032</v>
      </c>
      <c r="K32" s="17">
        <f>SUM(K33:K42)</f>
        <v>75.853650147409795</v>
      </c>
      <c r="M32" s="14" t="s">
        <v>1226</v>
      </c>
      <c r="N32" s="15">
        <v>2.3388376361189285</v>
      </c>
    </row>
    <row r="33" spans="1:14">
      <c r="A33" t="s">
        <v>89</v>
      </c>
      <c r="B33" s="2">
        <v>14.636895424836604</v>
      </c>
      <c r="D33" t="s">
        <v>523</v>
      </c>
      <c r="E33" s="5">
        <v>9.3430428882506629</v>
      </c>
      <c r="G33" t="s">
        <v>792</v>
      </c>
      <c r="H33" s="5">
        <v>8.8726241107165773</v>
      </c>
      <c r="J33" s="14" t="s">
        <v>1022</v>
      </c>
      <c r="K33" s="15">
        <v>1.4458542748841778</v>
      </c>
      <c r="M33" s="14" t="s">
        <v>1228</v>
      </c>
      <c r="N33" s="15">
        <v>2.2384583384314207</v>
      </c>
    </row>
    <row r="34" spans="1:14">
      <c r="A34" t="s">
        <v>90</v>
      </c>
      <c r="B34" s="2">
        <v>13.082804515745696</v>
      </c>
      <c r="D34" t="s">
        <v>524</v>
      </c>
      <c r="E34" s="5">
        <v>5.6428278830028766</v>
      </c>
      <c r="G34" t="s">
        <v>793</v>
      </c>
      <c r="H34" s="5">
        <v>8.4044979306419592</v>
      </c>
      <c r="J34" s="14" t="s">
        <v>1023</v>
      </c>
      <c r="K34" s="15">
        <v>4.4783097009686932</v>
      </c>
      <c r="M34" s="14" t="s">
        <v>1221</v>
      </c>
      <c r="N34" s="15">
        <v>1.7967894286063872</v>
      </c>
    </row>
    <row r="35" spans="1:14">
      <c r="A35" t="s">
        <v>91</v>
      </c>
      <c r="B35" s="2">
        <v>11.39666666666667</v>
      </c>
      <c r="D35" t="s">
        <v>525</v>
      </c>
      <c r="E35" s="5">
        <v>2.8779450040816124</v>
      </c>
      <c r="G35" t="s">
        <v>794</v>
      </c>
      <c r="H35" s="5">
        <v>7.7295252989064656</v>
      </c>
      <c r="J35" s="14" t="s">
        <v>1024</v>
      </c>
      <c r="K35" s="15">
        <v>0.21751789976133654</v>
      </c>
      <c r="M35" s="14" t="s">
        <v>1224</v>
      </c>
      <c r="N35" s="15">
        <v>1.6462204820751256</v>
      </c>
    </row>
    <row r="36" spans="1:14">
      <c r="A36" t="s">
        <v>92</v>
      </c>
      <c r="B36" s="2">
        <v>6.1351039809863348</v>
      </c>
      <c r="D36" t="s">
        <v>526</v>
      </c>
      <c r="E36" s="5">
        <v>2.8779450040816124</v>
      </c>
      <c r="G36" t="s">
        <v>795</v>
      </c>
      <c r="H36" s="5">
        <v>6.0094337535160127</v>
      </c>
      <c r="J36" s="14" t="s">
        <v>1025</v>
      </c>
      <c r="K36" s="15">
        <v>3.8385511722588799</v>
      </c>
      <c r="M36" s="14" t="s">
        <v>1217</v>
      </c>
      <c r="N36" s="15">
        <v>1.0238688364125781</v>
      </c>
    </row>
    <row r="37" spans="1:14">
      <c r="A37" t="s">
        <v>93</v>
      </c>
      <c r="B37" s="2">
        <v>5.8913250148544272</v>
      </c>
      <c r="D37" t="s">
        <v>527</v>
      </c>
      <c r="E37" s="5">
        <v>1.3361887518950344</v>
      </c>
      <c r="G37" t="s">
        <v>796</v>
      </c>
      <c r="H37" s="5">
        <v>5.6284008162459758</v>
      </c>
      <c r="J37" s="14" t="s">
        <v>1026</v>
      </c>
      <c r="K37" s="15">
        <v>0.24310824090972905</v>
      </c>
      <c r="M37" s="14" t="s">
        <v>1220</v>
      </c>
      <c r="N37" s="15">
        <v>0.66250336473755056</v>
      </c>
    </row>
    <row r="38" spans="1:14">
      <c r="A38" t="s">
        <v>94</v>
      </c>
      <c r="B38" s="2">
        <v>5.1092008318478914</v>
      </c>
      <c r="D38" t="s">
        <v>528</v>
      </c>
      <c r="E38" s="5">
        <v>5.7250548831194941</v>
      </c>
      <c r="G38" t="s">
        <v>797</v>
      </c>
      <c r="H38" s="5">
        <v>5.5413075734413955</v>
      </c>
      <c r="J38" s="14" t="s">
        <v>1027</v>
      </c>
      <c r="K38" s="15">
        <v>4.9901165239365426</v>
      </c>
      <c r="N38" s="5"/>
    </row>
    <row r="39" spans="1:14">
      <c r="A39" t="s">
        <v>95</v>
      </c>
      <c r="B39" s="2">
        <v>4.5505407011289378</v>
      </c>
      <c r="D39" t="s">
        <v>529</v>
      </c>
      <c r="E39" s="5">
        <v>5.951179133440192</v>
      </c>
      <c r="G39" t="s">
        <v>798</v>
      </c>
      <c r="H39" s="5">
        <v>5.2691411896770832</v>
      </c>
      <c r="J39" s="14" t="s">
        <v>1028</v>
      </c>
      <c r="K39" s="15">
        <v>0.55019233469043938</v>
      </c>
      <c r="M39" s="16" t="s">
        <v>1213</v>
      </c>
      <c r="N39" s="17">
        <f>SUM(N40:N52)</f>
        <v>76.521978219414962</v>
      </c>
    </row>
    <row r="40" spans="1:14">
      <c r="A40" t="s">
        <v>96</v>
      </c>
      <c r="B40" s="2">
        <v>4.5099108734402868</v>
      </c>
      <c r="D40" t="s">
        <v>530</v>
      </c>
      <c r="E40" s="5">
        <v>3.8543906304664457</v>
      </c>
      <c r="G40" t="s">
        <v>799</v>
      </c>
      <c r="H40" s="5">
        <v>4.8881082524070472</v>
      </c>
      <c r="J40" s="14" t="s">
        <v>1029</v>
      </c>
      <c r="K40" s="14">
        <v>39.6</v>
      </c>
      <c r="M40" s="14" t="s">
        <v>1241</v>
      </c>
      <c r="N40" s="14">
        <v>17.02</v>
      </c>
    </row>
    <row r="41" spans="1:14">
      <c r="A41" t="s">
        <v>97</v>
      </c>
      <c r="B41" s="2">
        <v>3.5043226381461685</v>
      </c>
      <c r="E41" s="5"/>
      <c r="G41" t="s">
        <v>800</v>
      </c>
      <c r="H41" s="5">
        <v>4.3546621402289949</v>
      </c>
      <c r="J41" s="14" t="s">
        <v>1030</v>
      </c>
      <c r="K41" s="14">
        <v>14.16</v>
      </c>
      <c r="M41" s="14" t="s">
        <v>1235</v>
      </c>
      <c r="N41" s="15">
        <v>12.133573692551506</v>
      </c>
    </row>
    <row r="42" spans="1:14">
      <c r="A42" t="s">
        <v>98</v>
      </c>
      <c r="B42" s="2">
        <v>3.0066072489601905</v>
      </c>
      <c r="D42" s="16" t="s">
        <v>997</v>
      </c>
      <c r="E42" s="3">
        <f>SUM(E43:E58)</f>
        <v>78.390021797697216</v>
      </c>
      <c r="G42" t="s">
        <v>801</v>
      </c>
      <c r="H42" s="5">
        <v>3.8103293727003704</v>
      </c>
      <c r="J42" s="14" t="s">
        <v>1031</v>
      </c>
      <c r="K42" s="14">
        <v>6.33</v>
      </c>
      <c r="M42" s="14" t="s">
        <v>1239</v>
      </c>
      <c r="N42" s="14">
        <v>11.33</v>
      </c>
    </row>
    <row r="43" spans="1:14">
      <c r="A43" t="s">
        <v>99</v>
      </c>
      <c r="B43" s="2">
        <v>1.7470825906120027</v>
      </c>
      <c r="D43" t="s">
        <v>532</v>
      </c>
      <c r="E43" s="5">
        <v>8.7122458224613908</v>
      </c>
      <c r="G43" t="s">
        <v>802</v>
      </c>
      <c r="H43" s="5">
        <v>3.2659966051717459</v>
      </c>
      <c r="J43" s="14"/>
      <c r="K43" s="5"/>
      <c r="M43" s="14" t="s">
        <v>1231</v>
      </c>
      <c r="N43" s="15">
        <v>7.8228272583201264</v>
      </c>
    </row>
    <row r="44" spans="1:14">
      <c r="D44" t="s">
        <v>533</v>
      </c>
      <c r="E44" s="5">
        <v>4.7246014425398961</v>
      </c>
      <c r="G44" t="s">
        <v>803</v>
      </c>
      <c r="H44" s="5">
        <v>1.8180714435456053</v>
      </c>
      <c r="J44" s="16" t="s">
        <v>1036</v>
      </c>
      <c r="K44" s="17">
        <f>SUM(K45:K47)</f>
        <v>71.709999999999994</v>
      </c>
      <c r="M44" s="14" t="s">
        <v>1236</v>
      </c>
      <c r="N44" s="15">
        <v>6.1026244057052299</v>
      </c>
    </row>
    <row r="45" spans="1:14">
      <c r="A45" s="1" t="s">
        <v>705</v>
      </c>
      <c r="B45" s="3">
        <f>SUM(B46:B64)</f>
        <v>68.710062922202553</v>
      </c>
      <c r="D45" t="s">
        <v>534</v>
      </c>
      <c r="E45" s="5">
        <v>6.612422959110325</v>
      </c>
      <c r="J45" s="14" t="s">
        <v>1033</v>
      </c>
      <c r="K45" s="14">
        <v>40.86</v>
      </c>
      <c r="M45" s="14" t="s">
        <v>1230</v>
      </c>
      <c r="N45" s="15">
        <v>5.6015550815385691</v>
      </c>
    </row>
    <row r="46" spans="1:14">
      <c r="A46" s="4" t="s">
        <v>100</v>
      </c>
      <c r="B46" s="5">
        <v>4.9669964349376121</v>
      </c>
      <c r="D46" t="s">
        <v>535</v>
      </c>
      <c r="E46" s="5">
        <v>4.9466980915481829</v>
      </c>
      <c r="G46" s="1" t="s">
        <v>808</v>
      </c>
      <c r="H46" s="3">
        <f>SUM(H47:H53)</f>
        <v>73.565276972552923</v>
      </c>
      <c r="J46" s="14" t="s">
        <v>1034</v>
      </c>
      <c r="K46" s="14">
        <v>19.61</v>
      </c>
      <c r="M46" s="14" t="s">
        <v>1238</v>
      </c>
      <c r="N46" s="15">
        <v>3.6861489698890653</v>
      </c>
    </row>
    <row r="47" spans="1:14">
      <c r="A47" s="4" t="s">
        <v>101</v>
      </c>
      <c r="B47" s="5">
        <v>4.7638472964943563</v>
      </c>
      <c r="D47" t="s">
        <v>536</v>
      </c>
      <c r="E47" s="5">
        <v>5.2192712516947148</v>
      </c>
      <c r="G47" s="4" t="s">
        <v>813</v>
      </c>
      <c r="H47" s="5">
        <v>6.685549345355569</v>
      </c>
      <c r="J47" s="14" t="s">
        <v>1035</v>
      </c>
      <c r="K47" s="14">
        <v>11.24</v>
      </c>
      <c r="M47" s="14" t="s">
        <v>1237</v>
      </c>
      <c r="N47" s="15">
        <v>3.3994484944532486</v>
      </c>
    </row>
    <row r="48" spans="1:14">
      <c r="A48" s="4" t="s">
        <v>109</v>
      </c>
      <c r="B48" s="5">
        <v>4.6752409471304484</v>
      </c>
      <c r="D48" t="s">
        <v>537</v>
      </c>
      <c r="E48" s="5">
        <v>1.5849624497409482</v>
      </c>
      <c r="G48" s="4" t="s">
        <v>814</v>
      </c>
      <c r="H48" s="5">
        <v>11.841724657459864</v>
      </c>
      <c r="J48" s="16"/>
      <c r="K48" s="17"/>
      <c r="M48" s="14" t="s">
        <v>1233</v>
      </c>
      <c r="N48" s="15">
        <v>3.2970554675118864</v>
      </c>
    </row>
    <row r="49" spans="1:14">
      <c r="A49" s="4" t="s">
        <v>102</v>
      </c>
      <c r="B49" s="5">
        <v>4.621642899584077</v>
      </c>
      <c r="D49" t="s">
        <v>538</v>
      </c>
      <c r="E49" s="5">
        <v>5.7644175719877797</v>
      </c>
      <c r="G49" s="4" t="s">
        <v>815</v>
      </c>
      <c r="H49" s="5">
        <v>5.5275947201796045</v>
      </c>
      <c r="J49" s="16" t="s">
        <v>1044</v>
      </c>
      <c r="K49" s="17">
        <f>SUM(K50:K56)</f>
        <v>74.39</v>
      </c>
      <c r="M49" s="14" t="s">
        <v>1232</v>
      </c>
      <c r="N49" s="15">
        <v>2.887483359746434</v>
      </c>
    </row>
    <row r="50" spans="1:14">
      <c r="A50" s="4" t="s">
        <v>103</v>
      </c>
      <c r="B50" s="5">
        <v>4.4794385026737977</v>
      </c>
      <c r="D50" t="s">
        <v>539</v>
      </c>
      <c r="E50" s="5">
        <v>3.5737369885878705</v>
      </c>
      <c r="G50" s="8" t="s">
        <v>809</v>
      </c>
      <c r="H50" s="5">
        <v>35.934749027393991</v>
      </c>
      <c r="J50" s="14" t="s">
        <v>1037</v>
      </c>
      <c r="K50" s="14">
        <v>34.1</v>
      </c>
      <c r="M50" s="14" t="s">
        <v>1234</v>
      </c>
      <c r="N50" s="15">
        <v>2.6212614896988908</v>
      </c>
    </row>
    <row r="51" spans="1:14">
      <c r="A51" s="4" t="s">
        <v>107</v>
      </c>
      <c r="B51" s="5">
        <v>4.2334049894895491</v>
      </c>
      <c r="D51" t="s">
        <v>540</v>
      </c>
      <c r="E51" s="5">
        <v>3.6343088019537668</v>
      </c>
      <c r="G51" s="4" t="s">
        <v>810</v>
      </c>
      <c r="H51" s="5">
        <v>6.4666732782400578</v>
      </c>
      <c r="J51" s="14" t="s">
        <v>1038</v>
      </c>
      <c r="K51" s="14">
        <v>18.63</v>
      </c>
      <c r="M51" s="14" t="s">
        <v>1242</v>
      </c>
      <c r="N51" s="14">
        <v>0.57999999999999996</v>
      </c>
    </row>
    <row r="52" spans="1:14">
      <c r="A52" s="4" t="s">
        <v>108</v>
      </c>
      <c r="B52" s="5">
        <v>4.0176246380835288</v>
      </c>
      <c r="C52" s="2"/>
      <c r="D52" t="s">
        <v>541</v>
      </c>
      <c r="E52" s="5">
        <v>4.3510752601168701</v>
      </c>
      <c r="G52" s="4" t="s">
        <v>811</v>
      </c>
      <c r="H52" s="5">
        <v>3.9191959262060956</v>
      </c>
      <c r="J52" s="14" t="s">
        <v>1039</v>
      </c>
      <c r="K52" s="14">
        <v>14.8</v>
      </c>
      <c r="M52" s="14" t="s">
        <v>1240</v>
      </c>
      <c r="N52" s="14">
        <v>0.04</v>
      </c>
    </row>
    <row r="53" spans="1:14">
      <c r="A53" t="s">
        <v>104</v>
      </c>
      <c r="B53" s="2">
        <v>3.8395187165775404</v>
      </c>
      <c r="D53" t="s">
        <v>542</v>
      </c>
      <c r="E53" s="5">
        <v>2.5642067658229353</v>
      </c>
      <c r="G53" s="4" t="s">
        <v>812</v>
      </c>
      <c r="H53" s="5">
        <v>3.1897900177177387</v>
      </c>
      <c r="J53" s="14" t="s">
        <v>1040</v>
      </c>
      <c r="K53" s="14">
        <v>3.72</v>
      </c>
      <c r="N53" s="14"/>
    </row>
    <row r="54" spans="1:14">
      <c r="A54" s="4" t="s">
        <v>105</v>
      </c>
      <c r="B54" s="5">
        <v>3.6871568627450988</v>
      </c>
      <c r="D54" t="s">
        <v>543</v>
      </c>
      <c r="E54" s="5">
        <v>2.2512523967658056</v>
      </c>
      <c r="H54" s="5"/>
      <c r="J54" s="14" t="s">
        <v>1041</v>
      </c>
      <c r="K54" s="14">
        <v>2.09</v>
      </c>
      <c r="M54" s="16" t="s">
        <v>1247</v>
      </c>
      <c r="N54" s="17">
        <f>SUM(N55:N62)</f>
        <v>73.806763866877958</v>
      </c>
    </row>
    <row r="55" spans="1:14">
      <c r="A55" s="4" t="s">
        <v>137</v>
      </c>
      <c r="B55" s="5">
        <v>3.5347262247838618</v>
      </c>
      <c r="D55" t="s">
        <v>544</v>
      </c>
      <c r="E55" s="5">
        <v>7.4301424395499236</v>
      </c>
      <c r="G55" s="1" t="s">
        <v>694</v>
      </c>
      <c r="H55" s="3">
        <f>SUM(H56:H59)</f>
        <v>70.226866770985026</v>
      </c>
      <c r="J55" s="14" t="s">
        <v>1042</v>
      </c>
      <c r="K55" s="14">
        <v>0.53</v>
      </c>
      <c r="M55" s="14" t="s">
        <v>1243</v>
      </c>
      <c r="N55" s="14">
        <v>46.43</v>
      </c>
    </row>
    <row r="56" spans="1:14">
      <c r="A56" s="4" t="s">
        <v>138</v>
      </c>
      <c r="B56" s="5">
        <v>2.7416786743515851</v>
      </c>
      <c r="D56" t="s">
        <v>545</v>
      </c>
      <c r="E56" s="5">
        <v>9.0352954937461689</v>
      </c>
      <c r="G56" s="4" t="s">
        <v>817</v>
      </c>
      <c r="H56" s="5">
        <v>23.333878107319435</v>
      </c>
      <c r="J56" s="14" t="s">
        <v>1043</v>
      </c>
      <c r="K56" s="14">
        <v>0.52</v>
      </c>
      <c r="M56" s="14" t="s">
        <v>1244</v>
      </c>
      <c r="N56" s="14">
        <v>10.29</v>
      </c>
    </row>
    <row r="57" spans="1:14">
      <c r="A57" s="4" t="s">
        <v>106</v>
      </c>
      <c r="B57" s="5">
        <v>2.6409387997623299</v>
      </c>
      <c r="D57" t="s">
        <v>546</v>
      </c>
      <c r="E57" s="5">
        <v>7.298903510590482</v>
      </c>
      <c r="G57" s="4" t="s">
        <v>818</v>
      </c>
      <c r="H57" s="5">
        <v>7.4723364149112692</v>
      </c>
      <c r="K57" s="5"/>
      <c r="M57" s="14" t="s">
        <v>1250</v>
      </c>
      <c r="N57" s="15">
        <v>5.9080776545166396</v>
      </c>
    </row>
    <row r="58" spans="1:14">
      <c r="A58" s="4" t="s">
        <v>110</v>
      </c>
      <c r="B58" s="5">
        <v>2.4352353944393768</v>
      </c>
      <c r="D58" t="s">
        <v>547</v>
      </c>
      <c r="E58" s="5">
        <v>0.68648055148015596</v>
      </c>
      <c r="G58" s="4" t="s">
        <v>819</v>
      </c>
      <c r="H58" s="5">
        <v>10.99065224875433</v>
      </c>
      <c r="J58" s="16" t="s">
        <v>1049</v>
      </c>
      <c r="K58" s="17">
        <v>79.7</v>
      </c>
      <c r="M58" s="14" t="s">
        <v>1251</v>
      </c>
      <c r="N58" s="15">
        <v>5.7032916006339152</v>
      </c>
    </row>
    <row r="59" spans="1:14">
      <c r="A59" s="4" t="s">
        <v>87</v>
      </c>
      <c r="B59" s="4">
        <v>0.43</v>
      </c>
      <c r="E59" s="5"/>
      <c r="G59" s="4" t="s">
        <v>694</v>
      </c>
      <c r="H59" s="4">
        <v>28.43</v>
      </c>
      <c r="J59" s="14" t="s">
        <v>1050</v>
      </c>
      <c r="K59" s="15">
        <v>5.3730224734221501</v>
      </c>
      <c r="M59" s="14" t="s">
        <v>1249</v>
      </c>
      <c r="N59" s="15">
        <v>5.0377369255150555</v>
      </c>
    </row>
    <row r="60" spans="1:14">
      <c r="A60" s="4" t="s">
        <v>48</v>
      </c>
      <c r="B60" s="5">
        <v>8.6312140562408288</v>
      </c>
      <c r="D60" s="16" t="s">
        <v>990</v>
      </c>
      <c r="E60" s="3">
        <f>SUM(E61:E62)</f>
        <v>71.126670098576099</v>
      </c>
      <c r="J60" s="14" t="s">
        <v>1051</v>
      </c>
      <c r="K60" s="15">
        <v>5.3730224734221501</v>
      </c>
      <c r="M60" s="14" t="s">
        <v>1248</v>
      </c>
      <c r="N60" s="15">
        <v>0.32765768621236135</v>
      </c>
    </row>
    <row r="61" spans="1:14">
      <c r="A61" s="4" t="s">
        <v>47</v>
      </c>
      <c r="B61" s="5">
        <v>2.9181723713957086</v>
      </c>
      <c r="D61" t="s">
        <v>549</v>
      </c>
      <c r="E61" s="5">
        <v>27.682166046002184</v>
      </c>
      <c r="G61" s="1" t="s">
        <v>607</v>
      </c>
      <c r="H61" s="3">
        <f>SUM(H62:H67)</f>
        <v>72.473305329126632</v>
      </c>
      <c r="J61" s="14" t="s">
        <v>1052</v>
      </c>
      <c r="K61" s="15">
        <v>1.7248270757636925</v>
      </c>
      <c r="M61" s="14" t="s">
        <v>1245</v>
      </c>
      <c r="N61" s="14">
        <v>0.08</v>
      </c>
    </row>
    <row r="62" spans="1:14">
      <c r="A62" s="4" t="s">
        <v>49</v>
      </c>
      <c r="B62" s="5">
        <v>2.486611668583667</v>
      </c>
      <c r="D62" t="s">
        <v>550</v>
      </c>
      <c r="E62" s="5">
        <v>43.444504052573919</v>
      </c>
      <c r="G62" s="4" t="s">
        <v>826</v>
      </c>
      <c r="H62" s="5">
        <v>19.291961019441072</v>
      </c>
      <c r="J62" s="14" t="s">
        <v>1053</v>
      </c>
      <c r="K62" s="15">
        <v>0.49635311532768134</v>
      </c>
      <c r="M62" s="14" t="s">
        <v>1246</v>
      </c>
      <c r="N62" s="14">
        <v>0.03</v>
      </c>
    </row>
    <row r="63" spans="1:14">
      <c r="A63" s="4" t="s">
        <v>46</v>
      </c>
      <c r="B63" s="5">
        <v>2.4455106492682348</v>
      </c>
      <c r="E63" s="5"/>
      <c r="G63" s="4" t="s">
        <v>827</v>
      </c>
      <c r="H63" s="5">
        <v>10.727466433233937</v>
      </c>
      <c r="J63" s="14" t="s">
        <v>1045</v>
      </c>
      <c r="K63" s="14">
        <v>45.51</v>
      </c>
      <c r="N63" s="5"/>
    </row>
    <row r="64" spans="1:14">
      <c r="A64" s="4" t="s">
        <v>50</v>
      </c>
      <c r="B64" s="5">
        <v>1.1611037956609684</v>
      </c>
      <c r="D64" s="1" t="s">
        <v>560</v>
      </c>
      <c r="E64" s="3">
        <f>SUM(E65:E72)</f>
        <v>71.653429398484434</v>
      </c>
      <c r="G64" s="4" t="s">
        <v>828</v>
      </c>
      <c r="H64" s="5">
        <v>13.818986800449013</v>
      </c>
      <c r="J64" s="14" t="s">
        <v>1046</v>
      </c>
      <c r="K64" s="14">
        <v>12.96</v>
      </c>
      <c r="M64" s="16" t="s">
        <v>1258</v>
      </c>
      <c r="N64" s="16">
        <f>SUM(N65:N69)</f>
        <v>70.52</v>
      </c>
    </row>
    <row r="65" spans="1:14">
      <c r="D65" s="4" t="s">
        <v>559</v>
      </c>
      <c r="E65" s="5">
        <v>21.64681007667031</v>
      </c>
      <c r="G65" s="4" t="s">
        <v>829</v>
      </c>
      <c r="H65" s="5">
        <v>10.224957822308516</v>
      </c>
      <c r="J65" s="14" t="s">
        <v>1047</v>
      </c>
      <c r="K65" s="14">
        <v>7.27</v>
      </c>
      <c r="M65" s="14" t="s">
        <v>1253</v>
      </c>
      <c r="N65" s="14">
        <v>65.59</v>
      </c>
    </row>
    <row r="66" spans="1:14">
      <c r="A66" s="16" t="s">
        <v>981</v>
      </c>
      <c r="B66" s="3">
        <f>SUM(B67:B78)</f>
        <v>73.304973611686876</v>
      </c>
      <c r="D66" s="4" t="s">
        <v>552</v>
      </c>
      <c r="E66" s="5">
        <v>8.0348988882499093</v>
      </c>
      <c r="G66" s="4" t="s">
        <v>830</v>
      </c>
      <c r="H66" s="5">
        <v>11.940041559597447</v>
      </c>
      <c r="J66" s="14" t="s">
        <v>1048</v>
      </c>
      <c r="K66" s="14">
        <v>0.99</v>
      </c>
      <c r="M66" s="14" t="s">
        <v>1254</v>
      </c>
      <c r="N66" s="14">
        <v>4.67</v>
      </c>
    </row>
    <row r="67" spans="1:14">
      <c r="A67" s="14" t="s">
        <v>969</v>
      </c>
      <c r="B67" s="5">
        <v>33.682285328996947</v>
      </c>
      <c r="D67" s="4" t="s">
        <v>553</v>
      </c>
      <c r="E67" s="5">
        <v>3.1694390073703467</v>
      </c>
      <c r="G67" s="4" t="s">
        <v>831</v>
      </c>
      <c r="H67" s="5">
        <v>6.4698916940966411</v>
      </c>
      <c r="K67" s="5"/>
      <c r="M67" s="14" t="s">
        <v>1255</v>
      </c>
      <c r="N67" s="14">
        <v>0.1</v>
      </c>
    </row>
    <row r="68" spans="1:14">
      <c r="A68" s="14" t="s">
        <v>970</v>
      </c>
      <c r="B68" s="5">
        <v>10.467767886830977</v>
      </c>
      <c r="D68" s="4" t="s">
        <v>554</v>
      </c>
      <c r="E68" s="5">
        <v>10.631930850810894</v>
      </c>
      <c r="H68" s="5"/>
      <c r="J68" s="16" t="s">
        <v>1054</v>
      </c>
      <c r="K68" s="17">
        <f>SUM(K69:K75)</f>
        <v>79.242774862064309</v>
      </c>
      <c r="M68" s="14" t="s">
        <v>1256</v>
      </c>
      <c r="N68" s="14">
        <v>0.09</v>
      </c>
    </row>
    <row r="69" spans="1:14">
      <c r="A69" s="14" t="s">
        <v>971</v>
      </c>
      <c r="B69" s="5">
        <v>10.077409516173887</v>
      </c>
      <c r="D69" s="4" t="s">
        <v>555</v>
      </c>
      <c r="E69" s="5">
        <v>4.6110567498531791</v>
      </c>
      <c r="G69" s="1" t="s">
        <v>833</v>
      </c>
      <c r="H69" s="3">
        <f>SUM(H70:H75)</f>
        <v>72.377828800121506</v>
      </c>
      <c r="J69" s="14" t="s">
        <v>1055</v>
      </c>
      <c r="K69" s="15">
        <v>31.183384470461576</v>
      </c>
      <c r="M69" s="14" t="s">
        <v>1257</v>
      </c>
      <c r="N69" s="14">
        <v>7.0000000000000007E-2</v>
      </c>
    </row>
    <row r="70" spans="1:14">
      <c r="A70" s="14" t="s">
        <v>972</v>
      </c>
      <c r="B70" s="5">
        <v>7.2010846797532047</v>
      </c>
      <c r="D70" s="4" t="s">
        <v>556</v>
      </c>
      <c r="E70" s="5">
        <v>3.6782452694231114</v>
      </c>
      <c r="G70" s="4" t="s">
        <v>834</v>
      </c>
      <c r="H70" s="5">
        <v>10.957426000439765</v>
      </c>
      <c r="J70" s="14" t="s">
        <v>1056</v>
      </c>
      <c r="K70" s="15">
        <v>23.725678912663167</v>
      </c>
      <c r="N70" s="14"/>
    </row>
    <row r="71" spans="1:14">
      <c r="A71" s="14" t="s">
        <v>973</v>
      </c>
      <c r="B71" s="5">
        <v>3.6888164835600681</v>
      </c>
      <c r="D71" s="4" t="s">
        <v>557</v>
      </c>
      <c r="E71" s="5">
        <v>4.6216568803126128</v>
      </c>
      <c r="G71" s="4" t="s">
        <v>835</v>
      </c>
      <c r="H71" s="5">
        <v>7.3412575788234609</v>
      </c>
      <c r="J71" s="14" t="s">
        <v>1057</v>
      </c>
      <c r="K71" s="15">
        <v>18.489153545956128</v>
      </c>
      <c r="M71" s="16" t="s">
        <v>1261</v>
      </c>
      <c r="N71" s="17">
        <f>SUM(N72:N84)</f>
        <v>74.145162873284931</v>
      </c>
    </row>
    <row r="72" spans="1:14">
      <c r="A72" s="14" t="s">
        <v>974</v>
      </c>
      <c r="B72" s="5">
        <v>2.2806139987886236</v>
      </c>
      <c r="D72" s="4" t="s">
        <v>558</v>
      </c>
      <c r="E72" s="5">
        <v>15.259391675794081</v>
      </c>
      <c r="G72" s="4" t="s">
        <v>836</v>
      </c>
      <c r="H72" s="5">
        <v>11.099022956707872</v>
      </c>
      <c r="J72" s="14" t="s">
        <v>1058</v>
      </c>
      <c r="K72" s="15">
        <v>4.5044045215987074</v>
      </c>
      <c r="M72" s="14" t="s">
        <v>1259</v>
      </c>
      <c r="N72" s="15">
        <v>36.24</v>
      </c>
    </row>
    <row r="73" spans="1:14">
      <c r="A73" s="14" t="s">
        <v>975</v>
      </c>
      <c r="B73" s="5">
        <v>1.8491464855042894</v>
      </c>
      <c r="E73" s="5"/>
      <c r="G73" s="4" t="s">
        <v>837</v>
      </c>
      <c r="H73" s="5">
        <v>12.994243755988705</v>
      </c>
      <c r="J73" s="14" t="s">
        <v>1059</v>
      </c>
      <c r="K73" s="15">
        <v>0.78175615664109799</v>
      </c>
      <c r="M73" s="14" t="s">
        <v>1275</v>
      </c>
      <c r="N73" s="15">
        <v>10.33484681194512</v>
      </c>
    </row>
    <row r="74" spans="1:14">
      <c r="A74" s="14" t="s">
        <v>980</v>
      </c>
      <c r="B74" s="5">
        <v>1.6950509450455986</v>
      </c>
      <c r="D74" s="1" t="s">
        <v>562</v>
      </c>
      <c r="E74" s="3">
        <f>SUM(E75:E79)</f>
        <v>68.664957759186478</v>
      </c>
      <c r="G74" s="4" t="s">
        <v>838</v>
      </c>
      <c r="H74" s="5">
        <v>15.020169437978563</v>
      </c>
      <c r="J74" s="14" t="s">
        <v>1060</v>
      </c>
      <c r="K74" s="15">
        <v>0.31022069707980082</v>
      </c>
      <c r="M74" s="14" t="s">
        <v>1276</v>
      </c>
      <c r="N74" s="15">
        <v>7.0293694915254248</v>
      </c>
    </row>
    <row r="75" spans="1:14">
      <c r="A75" s="14" t="s">
        <v>976</v>
      </c>
      <c r="B75" s="5">
        <v>1.1403069993943118</v>
      </c>
      <c r="D75" t="s">
        <v>563</v>
      </c>
      <c r="E75" s="5">
        <v>10.123124588758131</v>
      </c>
      <c r="G75" s="4" t="s">
        <v>839</v>
      </c>
      <c r="H75" s="5">
        <v>14.965709070183138</v>
      </c>
      <c r="J75" s="14" t="s">
        <v>1061</v>
      </c>
      <c r="K75" s="15">
        <v>0.24817655766384067</v>
      </c>
      <c r="M75" s="14" t="s">
        <v>1277</v>
      </c>
      <c r="N75" s="15">
        <v>5.9519512510088797</v>
      </c>
    </row>
    <row r="76" spans="1:14">
      <c r="A76" s="14" t="s">
        <v>977</v>
      </c>
      <c r="B76" s="5">
        <v>0.69856645007939822</v>
      </c>
      <c r="D76" t="s">
        <v>564</v>
      </c>
      <c r="E76" s="5">
        <v>9.7203196312996916</v>
      </c>
      <c r="H76" s="5"/>
      <c r="K76" s="5"/>
      <c r="M76" s="14" t="s">
        <v>1278</v>
      </c>
      <c r="N76" s="15">
        <v>5.5439967715899927</v>
      </c>
    </row>
    <row r="77" spans="1:14">
      <c r="A77" s="14" t="s">
        <v>978</v>
      </c>
      <c r="B77" s="5">
        <v>0.32873715297854034</v>
      </c>
      <c r="D77" t="s">
        <v>565</v>
      </c>
      <c r="E77" s="5">
        <v>7.5260926261971441</v>
      </c>
      <c r="G77" s="1" t="s">
        <v>843</v>
      </c>
      <c r="H77" s="3">
        <f>SUM(H78:H85)</f>
        <v>72.685054390644865</v>
      </c>
      <c r="J77" s="16" t="s">
        <v>1068</v>
      </c>
      <c r="K77" s="17">
        <f>SUM(K78:K83)</f>
        <v>74.296369475847897</v>
      </c>
      <c r="M77" s="14" t="s">
        <v>1279</v>
      </c>
      <c r="N77" s="15">
        <v>4.0063221953188064</v>
      </c>
    </row>
    <row r="78" spans="1:14">
      <c r="A78" s="14" t="s">
        <v>979</v>
      </c>
      <c r="B78" s="5">
        <v>0.19518768458100832</v>
      </c>
      <c r="D78" t="s">
        <v>566</v>
      </c>
      <c r="E78" s="5">
        <v>4.6004566193937473</v>
      </c>
      <c r="G78" s="4" t="s">
        <v>841</v>
      </c>
      <c r="H78" s="5">
        <v>4.7498357218602356</v>
      </c>
      <c r="J78" s="14" t="s">
        <v>1062</v>
      </c>
      <c r="K78" s="14">
        <v>36.6</v>
      </c>
      <c r="M78" s="14" t="s">
        <v>1280</v>
      </c>
      <c r="N78" s="15">
        <v>1.6422782889426961</v>
      </c>
    </row>
    <row r="79" spans="1:14">
      <c r="D79" t="s">
        <v>567</v>
      </c>
      <c r="E79" s="5">
        <v>36.694964293537772</v>
      </c>
      <c r="G79" s="4" t="s">
        <v>842</v>
      </c>
      <c r="H79" s="5">
        <v>7.2228006504434319</v>
      </c>
      <c r="J79" s="14" t="s">
        <v>1063</v>
      </c>
      <c r="K79" s="14">
        <v>13.27</v>
      </c>
      <c r="M79" s="14" t="s">
        <v>1281</v>
      </c>
      <c r="N79" s="15">
        <v>1.035576755447942</v>
      </c>
    </row>
    <row r="80" spans="1:14">
      <c r="A80" s="16" t="s">
        <v>706</v>
      </c>
      <c r="B80" s="3">
        <f>SUM(B81:B102)</f>
        <v>70.150933098842586</v>
      </c>
      <c r="G80" s="4" t="s">
        <v>849</v>
      </c>
      <c r="H80" s="5">
        <v>12.340719342443592</v>
      </c>
      <c r="J80" s="14" t="s">
        <v>1064</v>
      </c>
      <c r="K80" s="14">
        <v>11.62</v>
      </c>
      <c r="M80" s="14" t="s">
        <v>1282</v>
      </c>
      <c r="N80" s="15">
        <v>0.8472900726392254</v>
      </c>
    </row>
    <row r="81" spans="1:14">
      <c r="A81" s="4" t="s">
        <v>188</v>
      </c>
      <c r="B81" s="5">
        <v>12.155626462539168</v>
      </c>
      <c r="D81" s="1" t="s">
        <v>569</v>
      </c>
      <c r="E81" s="3">
        <f>SUM(E82:E84)</f>
        <v>69.899481051478631</v>
      </c>
      <c r="G81" s="4" t="s">
        <v>848</v>
      </c>
      <c r="H81" s="5">
        <v>9.2038021574270381</v>
      </c>
      <c r="J81" s="14" t="s">
        <v>1065</v>
      </c>
      <c r="K81" s="15">
        <v>7.0143550873586848</v>
      </c>
      <c r="M81" s="14" t="s">
        <v>1283</v>
      </c>
      <c r="N81" s="15">
        <v>0.74268635996771593</v>
      </c>
    </row>
    <row r="82" spans="1:14">
      <c r="A82" s="4" t="s">
        <v>189</v>
      </c>
      <c r="B82" s="5">
        <v>10.419108396462143</v>
      </c>
      <c r="D82" t="s">
        <v>570</v>
      </c>
      <c r="E82" s="5">
        <v>26.062678860898131</v>
      </c>
      <c r="G82" s="4" t="s">
        <v>847</v>
      </c>
      <c r="H82" s="5">
        <v>14.59537856917424</v>
      </c>
      <c r="J82" s="14" t="s">
        <v>1066</v>
      </c>
      <c r="K82" s="15">
        <v>3.9867112024665987</v>
      </c>
      <c r="M82" s="14" t="s">
        <v>1284</v>
      </c>
      <c r="N82" s="15">
        <v>0.70084487489911229</v>
      </c>
    </row>
    <row r="83" spans="1:14">
      <c r="A83" s="4" t="s">
        <v>190</v>
      </c>
      <c r="B83" s="5">
        <v>8.1893780985999278</v>
      </c>
      <c r="D83" t="s">
        <v>571</v>
      </c>
      <c r="E83" s="5">
        <v>5.8643542168674685</v>
      </c>
      <c r="G83" s="4" t="s">
        <v>846</v>
      </c>
      <c r="H83" s="5">
        <v>5.1955190876836648</v>
      </c>
      <c r="J83" s="14" t="s">
        <v>1067</v>
      </c>
      <c r="K83" s="15">
        <v>1.8053031860226108</v>
      </c>
      <c r="M83" s="14" t="s">
        <v>1285</v>
      </c>
      <c r="N83" s="5">
        <v>0.06</v>
      </c>
    </row>
    <row r="84" spans="1:14">
      <c r="A84" s="4" t="s">
        <v>177</v>
      </c>
      <c r="B84" s="5">
        <v>5.2700674836872246</v>
      </c>
      <c r="D84" t="s">
        <v>572</v>
      </c>
      <c r="E84" s="5">
        <v>37.972447973713024</v>
      </c>
      <c r="G84" s="4" t="s">
        <v>845</v>
      </c>
      <c r="H84" s="5">
        <v>5.3480081175108598</v>
      </c>
      <c r="K84" s="5"/>
      <c r="M84" s="14" t="s">
        <v>1260</v>
      </c>
      <c r="N84" s="15">
        <v>0.01</v>
      </c>
    </row>
    <row r="85" spans="1:14">
      <c r="A85" s="4" t="s">
        <v>175</v>
      </c>
      <c r="B85" s="5">
        <v>3.5133783224581498</v>
      </c>
      <c r="E85" s="5"/>
      <c r="G85" t="s">
        <v>844</v>
      </c>
      <c r="H85" s="5">
        <v>14.028990744101806</v>
      </c>
      <c r="J85" s="16" t="s">
        <v>1088</v>
      </c>
      <c r="K85" s="17">
        <f>SUM(K86:K104)</f>
        <v>68.003231410799643</v>
      </c>
      <c r="N85" s="5"/>
    </row>
    <row r="86" spans="1:14">
      <c r="A86" s="4" t="s">
        <v>176</v>
      </c>
      <c r="B86" s="5">
        <v>2.9072691966539663</v>
      </c>
      <c r="D86" s="16" t="s">
        <v>998</v>
      </c>
      <c r="E86" s="3">
        <f>SUM(E87:E106)</f>
        <v>76.169584500212821</v>
      </c>
      <c r="H86" s="5"/>
      <c r="J86" s="14" t="s">
        <v>1082</v>
      </c>
      <c r="K86" s="15">
        <v>4.2696156868347739</v>
      </c>
      <c r="M86" s="16" t="s">
        <v>1286</v>
      </c>
      <c r="N86" s="17">
        <f>SUM(N87:N99)</f>
        <v>73.839760774818402</v>
      </c>
    </row>
    <row r="87" spans="1:14">
      <c r="A87" s="4" t="s">
        <v>179</v>
      </c>
      <c r="B87" s="5">
        <v>2.6607163319200606</v>
      </c>
      <c r="D87" t="s">
        <v>575</v>
      </c>
      <c r="E87" s="5">
        <v>14.30501442726888</v>
      </c>
      <c r="G87" s="1" t="s">
        <v>851</v>
      </c>
      <c r="H87" s="3">
        <f>SUM(H88:H92)</f>
        <v>78.085275345082181</v>
      </c>
      <c r="J87" s="14" t="s">
        <v>1083</v>
      </c>
      <c r="K87" s="15">
        <v>5.5895599685691835</v>
      </c>
      <c r="M87" s="14" t="s">
        <v>1262</v>
      </c>
      <c r="N87" s="15">
        <v>20.2721995157385</v>
      </c>
    </row>
    <row r="88" spans="1:14">
      <c r="A88" s="4" t="s">
        <v>169</v>
      </c>
      <c r="B88" s="5">
        <v>2.6504432958894815</v>
      </c>
      <c r="D88" t="s">
        <v>576</v>
      </c>
      <c r="E88" s="5">
        <v>2.7286433213580499</v>
      </c>
      <c r="G88" t="s">
        <v>852</v>
      </c>
      <c r="H88" s="5">
        <v>13.734904758006502</v>
      </c>
      <c r="J88" s="14" t="s">
        <v>1084</v>
      </c>
      <c r="K88" s="15">
        <v>1.6642638746145944</v>
      </c>
      <c r="M88" s="14" t="s">
        <v>1263</v>
      </c>
      <c r="N88" s="15">
        <v>13.284671509281679</v>
      </c>
    </row>
    <row r="89" spans="1:14">
      <c r="A89" s="4" t="s">
        <v>185</v>
      </c>
      <c r="B89" s="5">
        <v>2.5888050797060052</v>
      </c>
      <c r="D89" t="s">
        <v>577</v>
      </c>
      <c r="E89" s="5">
        <v>1.2319620965832985</v>
      </c>
      <c r="G89" t="s">
        <v>853</v>
      </c>
      <c r="H89" s="5">
        <v>25.814214335032048</v>
      </c>
      <c r="J89" s="14" t="s">
        <v>1069</v>
      </c>
      <c r="K89" s="15">
        <v>2.4540840184994863</v>
      </c>
      <c r="M89" s="14" t="s">
        <v>1264</v>
      </c>
      <c r="N89" s="15">
        <v>9.1946663438256664</v>
      </c>
    </row>
    <row r="90" spans="1:14">
      <c r="A90" s="4" t="s">
        <v>170</v>
      </c>
      <c r="B90" s="5">
        <v>2.5785320436754255</v>
      </c>
      <c r="D90" t="s">
        <v>578</v>
      </c>
      <c r="E90" s="5">
        <v>4.2965950806458837</v>
      </c>
      <c r="G90" t="s">
        <v>854</v>
      </c>
      <c r="H90" s="5">
        <v>15.880643249146297</v>
      </c>
      <c r="J90" s="14" t="s">
        <v>1070</v>
      </c>
      <c r="K90" s="15">
        <v>1.024885662898253</v>
      </c>
      <c r="M90" s="14" t="s">
        <v>1265</v>
      </c>
      <c r="N90" s="15">
        <v>8.3682970137207437</v>
      </c>
    </row>
    <row r="91" spans="1:14">
      <c r="A91" s="4" t="s">
        <v>178</v>
      </c>
      <c r="B91" s="5">
        <v>2.4038904311555762</v>
      </c>
      <c r="D91" t="s">
        <v>579</v>
      </c>
      <c r="E91" s="5">
        <v>3.6857047848194551</v>
      </c>
      <c r="G91" t="s">
        <v>855</v>
      </c>
      <c r="H91" s="5">
        <v>14.366645024433447</v>
      </c>
      <c r="J91" s="14" t="s">
        <v>1071</v>
      </c>
      <c r="K91" s="15">
        <v>1.3915878725590956</v>
      </c>
      <c r="M91" s="14" t="s">
        <v>1266</v>
      </c>
      <c r="N91" s="15">
        <v>6.8515431799838584</v>
      </c>
    </row>
    <row r="92" spans="1:14">
      <c r="A92" s="4" t="s">
        <v>181</v>
      </c>
      <c r="B92" s="5">
        <v>2.3525252510026795</v>
      </c>
      <c r="D92" t="s">
        <v>580</v>
      </c>
      <c r="E92" s="5">
        <v>4.6936737729330629</v>
      </c>
      <c r="G92" t="s">
        <v>856</v>
      </c>
      <c r="H92" s="5">
        <v>8.2888679784638768</v>
      </c>
      <c r="J92" s="14" t="s">
        <v>1072</v>
      </c>
      <c r="K92" s="15">
        <v>1.683069116135663</v>
      </c>
      <c r="M92" s="14" t="s">
        <v>1267</v>
      </c>
      <c r="N92" s="15">
        <v>6.0356342211460863</v>
      </c>
    </row>
    <row r="93" spans="1:14">
      <c r="A93" s="4" t="s">
        <v>173</v>
      </c>
      <c r="B93" s="5">
        <v>1.9210577377183451</v>
      </c>
      <c r="D93" t="s">
        <v>581</v>
      </c>
      <c r="E93" s="5">
        <v>2.5250132227492399</v>
      </c>
      <c r="H93" s="5"/>
      <c r="J93" s="14" t="s">
        <v>1073</v>
      </c>
      <c r="K93" s="15">
        <v>2.5763180883864343</v>
      </c>
      <c r="M93" s="14" t="s">
        <v>1268</v>
      </c>
      <c r="N93" s="15">
        <v>3.7343525423728816</v>
      </c>
    </row>
    <row r="94" spans="1:14">
      <c r="A94" s="4" t="s">
        <v>180</v>
      </c>
      <c r="B94" s="5">
        <v>1.83887344947371</v>
      </c>
      <c r="D94" t="s">
        <v>582</v>
      </c>
      <c r="E94" s="5">
        <v>3.308989102393157</v>
      </c>
      <c r="G94" s="1" t="s">
        <v>612</v>
      </c>
      <c r="H94" s="3">
        <f>SUM(H95:H97)</f>
        <v>78.067398084065687</v>
      </c>
      <c r="J94" s="14" t="s">
        <v>1074</v>
      </c>
      <c r="K94" s="15">
        <v>1.5326271839671122</v>
      </c>
      <c r="M94" s="14" t="s">
        <v>1269</v>
      </c>
      <c r="N94" s="15">
        <v>1.3912293785310736</v>
      </c>
    </row>
    <row r="95" spans="1:14">
      <c r="A95" s="4" t="s">
        <v>187</v>
      </c>
      <c r="B95" s="5">
        <v>1.6642318369538605</v>
      </c>
      <c r="D95" t="s">
        <v>583</v>
      </c>
      <c r="E95" s="5">
        <v>3.7671568242629792</v>
      </c>
      <c r="G95" t="s">
        <v>858</v>
      </c>
      <c r="H95" s="5">
        <v>29.562567099226214</v>
      </c>
      <c r="J95" s="14" t="s">
        <v>1075</v>
      </c>
      <c r="K95" s="15">
        <v>1.2411459403905449</v>
      </c>
      <c r="M95" s="14" t="s">
        <v>1270</v>
      </c>
      <c r="N95" s="15">
        <v>1.3807690072639227</v>
      </c>
    </row>
    <row r="96" spans="1:14">
      <c r="A96" s="4" t="s">
        <v>184</v>
      </c>
      <c r="B96" s="5">
        <v>1.6231396928315429</v>
      </c>
      <c r="D96" t="s">
        <v>584</v>
      </c>
      <c r="E96" s="5">
        <v>3.2988075974627171</v>
      </c>
      <c r="G96" t="s">
        <v>859</v>
      </c>
      <c r="H96" s="5">
        <v>30.216124220063932</v>
      </c>
      <c r="J96" s="14" t="s">
        <v>1076</v>
      </c>
      <c r="K96" s="14">
        <v>22.5</v>
      </c>
      <c r="M96" s="14" t="s">
        <v>1271</v>
      </c>
      <c r="N96" s="15">
        <v>1.0983389830508477</v>
      </c>
    </row>
    <row r="97" spans="1:14">
      <c r="A97" s="4" t="s">
        <v>182</v>
      </c>
      <c r="B97" s="5">
        <v>1.2841295038224232</v>
      </c>
      <c r="D97" t="s">
        <v>585</v>
      </c>
      <c r="E97" s="5">
        <v>6.3939850963166238</v>
      </c>
      <c r="G97" t="s">
        <v>860</v>
      </c>
      <c r="H97" s="5">
        <v>18.28870676477554</v>
      </c>
      <c r="J97" s="14" t="s">
        <v>1077</v>
      </c>
      <c r="K97" s="14">
        <v>5</v>
      </c>
      <c r="M97" s="14" t="s">
        <v>1272</v>
      </c>
      <c r="N97" s="15">
        <v>0.94143341404358372</v>
      </c>
    </row>
    <row r="98" spans="1:14">
      <c r="A98" s="4" t="s">
        <v>186</v>
      </c>
      <c r="B98" s="5">
        <v>1.2122182516083675</v>
      </c>
      <c r="D98" t="s">
        <v>586</v>
      </c>
      <c r="E98" s="5">
        <v>3.0035439544799427</v>
      </c>
      <c r="H98" s="5"/>
      <c r="J98" s="14" t="s">
        <v>1078</v>
      </c>
      <c r="K98" s="14">
        <v>4.8499999999999996</v>
      </c>
      <c r="M98" s="14" t="s">
        <v>1273</v>
      </c>
      <c r="N98" s="15">
        <v>0.65900338983050855</v>
      </c>
    </row>
    <row r="99" spans="1:14">
      <c r="A99" s="4" t="s">
        <v>171</v>
      </c>
      <c r="B99" s="5">
        <v>1.0478496751190973</v>
      </c>
      <c r="D99" t="s">
        <v>587</v>
      </c>
      <c r="E99" s="5">
        <v>4.5511327039068963</v>
      </c>
      <c r="G99" s="1" t="s">
        <v>876</v>
      </c>
      <c r="H99" s="3">
        <f>SUM(H100:H107)</f>
        <v>71.724209871687975</v>
      </c>
      <c r="J99" s="14" t="s">
        <v>1079</v>
      </c>
      <c r="K99" s="14">
        <v>1.91</v>
      </c>
      <c r="M99" s="14" t="s">
        <v>1274</v>
      </c>
      <c r="N99" s="15">
        <v>0.62762227602905574</v>
      </c>
    </row>
    <row r="100" spans="1:14">
      <c r="A100" s="4" t="s">
        <v>183</v>
      </c>
      <c r="B100" s="5">
        <v>0.94511931481330347</v>
      </c>
      <c r="D100" t="s">
        <v>588</v>
      </c>
      <c r="E100" s="5">
        <v>3.2682630826713952</v>
      </c>
      <c r="G100" s="4" t="s">
        <v>877</v>
      </c>
      <c r="H100" s="5">
        <v>2.0794992175273865</v>
      </c>
      <c r="J100" s="14" t="s">
        <v>1080</v>
      </c>
      <c r="K100" s="14">
        <v>1.24</v>
      </c>
    </row>
    <row r="101" spans="1:14">
      <c r="A101" s="4" t="s">
        <v>172</v>
      </c>
      <c r="B101" s="5">
        <v>0.59583608977360436</v>
      </c>
      <c r="D101" t="s">
        <v>589</v>
      </c>
      <c r="E101" s="5">
        <v>1.537407244496513</v>
      </c>
      <c r="G101" s="4" t="s">
        <v>878</v>
      </c>
      <c r="H101" s="5">
        <v>23.359707876890976</v>
      </c>
      <c r="J101" s="14" t="s">
        <v>1081</v>
      </c>
      <c r="K101" s="14">
        <v>0.2</v>
      </c>
      <c r="M101" s="16" t="s">
        <v>1287</v>
      </c>
      <c r="N101" s="17">
        <f>SUM(N102:N107)</f>
        <v>70.314615657788551</v>
      </c>
    </row>
    <row r="102" spans="1:14">
      <c r="A102" s="4" t="s">
        <v>174</v>
      </c>
      <c r="B102" s="5">
        <v>0.32873715297854034</v>
      </c>
      <c r="D102" t="s">
        <v>590</v>
      </c>
      <c r="E102" s="5">
        <v>3.7366123094716572</v>
      </c>
      <c r="G102" t="s">
        <v>882</v>
      </c>
      <c r="H102" s="5">
        <v>8.8477192982456128</v>
      </c>
      <c r="J102" s="14" t="s">
        <v>1085</v>
      </c>
      <c r="K102" s="15">
        <v>1.7959005652620763</v>
      </c>
      <c r="M102" s="14" t="s">
        <v>1300</v>
      </c>
      <c r="N102" s="15">
        <v>27.667682001614207</v>
      </c>
    </row>
    <row r="103" spans="1:14">
      <c r="D103" t="s">
        <v>591</v>
      </c>
      <c r="E103" s="5">
        <v>0.9163354437396436</v>
      </c>
      <c r="G103" t="s">
        <v>883</v>
      </c>
      <c r="H103" s="5">
        <v>9.8799532163742683</v>
      </c>
      <c r="J103" s="14" t="s">
        <v>1086</v>
      </c>
      <c r="K103" s="15">
        <v>4.7483234840698874</v>
      </c>
      <c r="M103" s="14" t="s">
        <v>1301</v>
      </c>
      <c r="N103" s="15">
        <v>19.66549798224375</v>
      </c>
    </row>
    <row r="104" spans="1:14">
      <c r="A104" s="16" t="s">
        <v>982</v>
      </c>
      <c r="B104" s="3">
        <f>SUM(B105:B128)</f>
        <v>78.419951742279707</v>
      </c>
      <c r="D104" t="s">
        <v>592</v>
      </c>
      <c r="E104" s="5">
        <v>1.1097840374180128</v>
      </c>
      <c r="G104" s="4" t="s">
        <v>879</v>
      </c>
      <c r="H104" s="5">
        <v>1.1090662493479395</v>
      </c>
      <c r="J104" s="14" t="s">
        <v>1087</v>
      </c>
      <c r="K104" s="15">
        <v>2.3318499486125388</v>
      </c>
      <c r="M104" s="14" t="s">
        <v>1302</v>
      </c>
      <c r="N104" s="15">
        <v>10.13609975786925</v>
      </c>
    </row>
    <row r="105" spans="1:14">
      <c r="A105" t="s">
        <v>194</v>
      </c>
      <c r="B105" s="5">
        <v>13.902419783445048</v>
      </c>
      <c r="D105" t="s">
        <v>593</v>
      </c>
      <c r="E105" s="5">
        <v>4.6122217334895392</v>
      </c>
      <c r="G105" s="4" t="s">
        <v>880</v>
      </c>
      <c r="H105" s="5">
        <v>7.509302729960007</v>
      </c>
      <c r="K105" s="5"/>
      <c r="M105" s="14" t="s">
        <v>1303</v>
      </c>
      <c r="N105" s="15">
        <v>5.0000574656981449</v>
      </c>
    </row>
    <row r="106" spans="1:14">
      <c r="A106" t="s">
        <v>198</v>
      </c>
      <c r="B106" s="5">
        <v>8.2202038630865033</v>
      </c>
      <c r="D106" t="s">
        <v>574</v>
      </c>
      <c r="E106" s="5">
        <v>3.1987386637458921</v>
      </c>
      <c r="G106" s="4" t="s">
        <v>884</v>
      </c>
      <c r="H106" s="5">
        <v>13.659343825508353</v>
      </c>
      <c r="J106" s="16" t="s">
        <v>1089</v>
      </c>
      <c r="K106" s="17">
        <f>SUM(K107:K119)</f>
        <v>73.593628116294028</v>
      </c>
      <c r="M106" s="14" t="s">
        <v>1304</v>
      </c>
      <c r="N106" s="15">
        <v>4.7385481840193711</v>
      </c>
    </row>
    <row r="107" spans="1:14">
      <c r="A107" t="s">
        <v>196</v>
      </c>
      <c r="B107" s="5">
        <v>6.5350620711537708</v>
      </c>
      <c r="D107"/>
      <c r="E107"/>
      <c r="G107" s="4" t="s">
        <v>881</v>
      </c>
      <c r="H107" s="5">
        <v>5.279617457833421</v>
      </c>
      <c r="J107" s="14" t="s">
        <v>1133</v>
      </c>
      <c r="K107" s="15">
        <v>6.303407386241874</v>
      </c>
      <c r="M107" s="14" t="s">
        <v>1305</v>
      </c>
      <c r="N107" s="15">
        <v>3.1067302663438263</v>
      </c>
    </row>
    <row r="108" spans="1:14">
      <c r="A108" t="s">
        <v>211</v>
      </c>
      <c r="B108" s="5">
        <v>6.1291246397694525</v>
      </c>
      <c r="D108" s="16" t="s">
        <v>999</v>
      </c>
      <c r="E108" s="1">
        <f>SUM(E109:E112)</f>
        <v>67.510000000000005</v>
      </c>
      <c r="H108" s="5"/>
      <c r="J108" s="14" t="s">
        <v>1134</v>
      </c>
      <c r="K108" s="15">
        <v>3.1651725123223087</v>
      </c>
      <c r="N108" s="5"/>
    </row>
    <row r="109" spans="1:14">
      <c r="A109" s="4" t="s">
        <v>192</v>
      </c>
      <c r="B109" s="5">
        <v>5.6</v>
      </c>
      <c r="D109" t="s">
        <v>594</v>
      </c>
      <c r="E109">
        <v>6.25</v>
      </c>
      <c r="G109" s="1" t="s">
        <v>872</v>
      </c>
      <c r="H109" s="3">
        <f>SUM(H110:H116)</f>
        <v>75.832327485380105</v>
      </c>
      <c r="J109" s="14" t="s">
        <v>1135</v>
      </c>
      <c r="K109" s="15">
        <v>5.8589363525966141</v>
      </c>
      <c r="M109" s="16" t="s">
        <v>1290</v>
      </c>
      <c r="N109" s="17">
        <f>SUM(N110:N119)</f>
        <v>69.310420016142061</v>
      </c>
    </row>
    <row r="110" spans="1:14">
      <c r="A110" t="s">
        <v>195</v>
      </c>
      <c r="B110" s="5">
        <v>5.2403799627176451</v>
      </c>
      <c r="D110" t="s">
        <v>595</v>
      </c>
      <c r="E110">
        <v>19.28</v>
      </c>
      <c r="G110" t="s">
        <v>886</v>
      </c>
      <c r="H110" s="5">
        <v>4.4791578947368418</v>
      </c>
      <c r="J110" s="14" t="s">
        <v>1136</v>
      </c>
      <c r="K110" s="15">
        <v>8.1755732552325178</v>
      </c>
      <c r="M110" s="14" t="s">
        <v>1306</v>
      </c>
      <c r="N110" s="15">
        <v>40.094603066989514</v>
      </c>
    </row>
    <row r="111" spans="1:14">
      <c r="A111" t="s">
        <v>193</v>
      </c>
      <c r="B111" s="5">
        <v>4.8601955340498959</v>
      </c>
      <c r="D111" t="s">
        <v>596</v>
      </c>
      <c r="E111">
        <v>12.2</v>
      </c>
      <c r="G111" t="s">
        <v>887</v>
      </c>
      <c r="H111" s="5">
        <v>8.5527953216374257</v>
      </c>
      <c r="J111" s="14" t="s">
        <v>1137</v>
      </c>
      <c r="K111" s="15">
        <v>12.633752410886492</v>
      </c>
      <c r="M111" s="14" t="s">
        <v>1307</v>
      </c>
      <c r="N111" s="15">
        <v>6.6841772397094434</v>
      </c>
    </row>
    <row r="112" spans="1:14">
      <c r="A112" t="s">
        <v>202</v>
      </c>
      <c r="B112" s="5">
        <v>3.7952989913544668</v>
      </c>
      <c r="D112" t="s">
        <v>597</v>
      </c>
      <c r="E112">
        <v>29.78</v>
      </c>
      <c r="G112" t="s">
        <v>888</v>
      </c>
      <c r="H112" s="5">
        <v>13.695532163742689</v>
      </c>
      <c r="J112" s="14" t="s">
        <v>1138</v>
      </c>
      <c r="K112" s="15">
        <v>7.7984463175941139</v>
      </c>
      <c r="M112" s="14" t="s">
        <v>1308</v>
      </c>
      <c r="N112" s="15">
        <v>5.2615667473769179</v>
      </c>
    </row>
    <row r="113" spans="1:14">
      <c r="A113" t="s">
        <v>197</v>
      </c>
      <c r="B113" s="5">
        <v>3.5038618966406223</v>
      </c>
      <c r="E113" s="5"/>
      <c r="G113" t="s">
        <v>889</v>
      </c>
      <c r="H113" s="5">
        <v>26.395695906432746</v>
      </c>
      <c r="J113" s="14" t="s">
        <v>1139</v>
      </c>
      <c r="K113" s="15">
        <v>4.3638974212443742</v>
      </c>
      <c r="M113" s="14" t="s">
        <v>1309</v>
      </c>
      <c r="N113" s="15">
        <v>3.9226392251815985</v>
      </c>
    </row>
    <row r="114" spans="1:14">
      <c r="A114" t="s">
        <v>208</v>
      </c>
      <c r="B114" s="5">
        <v>2.5604106628242072</v>
      </c>
      <c r="D114" s="1" t="s">
        <v>599</v>
      </c>
      <c r="E114" s="3">
        <f>SUM(E115:E118)</f>
        <v>79.31</v>
      </c>
      <c r="G114" t="s">
        <v>890</v>
      </c>
      <c r="H114" s="5">
        <v>9.4375672514619868</v>
      </c>
      <c r="J114" s="14" t="s">
        <v>1140</v>
      </c>
      <c r="K114" s="15">
        <v>3.192110150725052</v>
      </c>
      <c r="M114" s="14" t="s">
        <v>1310</v>
      </c>
      <c r="N114" s="15">
        <v>2.9812058111380151</v>
      </c>
    </row>
    <row r="115" spans="1:14">
      <c r="A115" t="s">
        <v>203</v>
      </c>
      <c r="B115" s="5">
        <v>2.2092038904899134</v>
      </c>
      <c r="D115" s="4" t="s">
        <v>600</v>
      </c>
      <c r="E115" s="5">
        <v>23.12</v>
      </c>
      <c r="G115" t="s">
        <v>891</v>
      </c>
      <c r="H115" s="5">
        <v>4.8662456140350878</v>
      </c>
      <c r="J115" s="14" t="s">
        <v>1090</v>
      </c>
      <c r="K115" s="15">
        <v>5.3201835845417529</v>
      </c>
      <c r="M115" s="14" t="s">
        <v>1311</v>
      </c>
      <c r="N115" s="15">
        <v>2.8870624697336562</v>
      </c>
    </row>
    <row r="116" spans="1:14">
      <c r="A116" t="s">
        <v>201</v>
      </c>
      <c r="B116" s="5">
        <v>2.0858767302582</v>
      </c>
      <c r="D116" s="4" t="s">
        <v>601</v>
      </c>
      <c r="E116" s="4">
        <v>32.32</v>
      </c>
      <c r="G116" t="s">
        <v>892</v>
      </c>
      <c r="H116" s="5">
        <v>8.4053333333333313</v>
      </c>
      <c r="J116" s="14" t="s">
        <v>1131</v>
      </c>
      <c r="K116" s="15">
        <v>4.283084506036146</v>
      </c>
      <c r="M116" s="14" t="s">
        <v>1312</v>
      </c>
      <c r="N116" s="15">
        <v>2.824300242130751</v>
      </c>
    </row>
    <row r="117" spans="1:14">
      <c r="A117" t="s">
        <v>199</v>
      </c>
      <c r="B117" s="5">
        <v>1.8803716336810377</v>
      </c>
      <c r="D117" s="4" t="s">
        <v>599</v>
      </c>
      <c r="E117" s="4">
        <v>17.8</v>
      </c>
      <c r="H117" s="5"/>
      <c r="J117" s="14" t="s">
        <v>1132</v>
      </c>
      <c r="K117" s="15">
        <v>4.9834631045074653</v>
      </c>
      <c r="M117" s="14" t="s">
        <v>1313</v>
      </c>
      <c r="N117" s="15">
        <v>2.1548364810330916</v>
      </c>
    </row>
    <row r="118" spans="1:14">
      <c r="A118" t="s">
        <v>213</v>
      </c>
      <c r="B118" s="5">
        <v>1.8466678674351584</v>
      </c>
      <c r="D118" s="4" t="s">
        <v>603</v>
      </c>
      <c r="E118" s="4">
        <v>6.07</v>
      </c>
      <c r="G118" s="1" t="s">
        <v>906</v>
      </c>
      <c r="H118" s="3">
        <f>SUM(H119:H121)</f>
        <v>68.093930088117574</v>
      </c>
      <c r="J118" s="14" t="s">
        <v>1130</v>
      </c>
      <c r="K118" s="15">
        <v>3.1247660547181937</v>
      </c>
      <c r="M118" s="14" t="s">
        <v>1314</v>
      </c>
      <c r="N118" s="15">
        <v>1.9142479418886202</v>
      </c>
    </row>
    <row r="119" spans="1:14">
      <c r="A119" t="s">
        <v>210</v>
      </c>
      <c r="B119" s="5">
        <v>1.7220461095100865</v>
      </c>
      <c r="E119" s="5"/>
      <c r="G119" t="s">
        <v>903</v>
      </c>
      <c r="H119" s="2">
        <v>11.841592766475395</v>
      </c>
      <c r="J119" s="14" t="s">
        <v>1129</v>
      </c>
      <c r="K119" s="15">
        <v>4.3908350596471175</v>
      </c>
      <c r="M119" s="14" t="s">
        <v>1315</v>
      </c>
      <c r="N119" s="15">
        <v>0.5857807909604521</v>
      </c>
    </row>
    <row r="120" spans="1:14">
      <c r="A120" t="s">
        <v>204</v>
      </c>
      <c r="B120" s="5">
        <v>1.6540706051873197</v>
      </c>
      <c r="D120" s="1" t="s">
        <v>718</v>
      </c>
      <c r="E120" s="3">
        <f>SUM(E121:E123)</f>
        <v>74.539999999999992</v>
      </c>
      <c r="G120" t="s">
        <v>904</v>
      </c>
      <c r="H120" s="2">
        <v>53.581763171622335</v>
      </c>
      <c r="J120" s="14"/>
      <c r="K120" s="15"/>
      <c r="N120" s="5"/>
    </row>
    <row r="121" spans="1:14">
      <c r="A121" t="s">
        <v>207</v>
      </c>
      <c r="B121" s="5">
        <v>1.6314121037463976</v>
      </c>
      <c r="D121" s="4" t="s">
        <v>221</v>
      </c>
      <c r="E121" s="5">
        <v>52.92</v>
      </c>
      <c r="G121" t="s">
        <v>905</v>
      </c>
      <c r="H121" s="2">
        <v>2.6705741500198443</v>
      </c>
      <c r="J121" s="16" t="s">
        <v>1091</v>
      </c>
      <c r="K121" s="17">
        <f>SUM(K122:K139)</f>
        <v>75.80251446531895</v>
      </c>
      <c r="M121" s="16" t="s">
        <v>1291</v>
      </c>
      <c r="N121" s="17">
        <f>SUM(N122:N142)</f>
        <v>70.494889500310677</v>
      </c>
    </row>
    <row r="122" spans="1:14">
      <c r="A122" t="s">
        <v>200</v>
      </c>
      <c r="B122" s="5">
        <v>1.4179851663824217</v>
      </c>
      <c r="D122" s="4" t="s">
        <v>696</v>
      </c>
      <c r="E122" s="5">
        <v>21.21</v>
      </c>
      <c r="H122" s="5"/>
      <c r="J122" s="14" t="s">
        <v>1128</v>
      </c>
      <c r="K122" s="15">
        <v>3.8116758339881418</v>
      </c>
      <c r="M122" s="14" t="s">
        <v>1316</v>
      </c>
      <c r="N122" s="15">
        <v>8.2909629892606738</v>
      </c>
    </row>
    <row r="123" spans="1:14">
      <c r="A123" t="s">
        <v>212</v>
      </c>
      <c r="B123" s="5">
        <v>1.1555835734870317</v>
      </c>
      <c r="D123" s="4" t="s">
        <v>679</v>
      </c>
      <c r="E123" s="5">
        <v>0.41</v>
      </c>
      <c r="G123" s="1" t="s">
        <v>893</v>
      </c>
      <c r="H123" s="3">
        <f>SUM(H124:H134)</f>
        <v>70.156869956343442</v>
      </c>
      <c r="J123" s="14" t="s">
        <v>1127</v>
      </c>
      <c r="K123" s="15">
        <v>5.2797771269376383</v>
      </c>
      <c r="M123" s="14" t="s">
        <v>1317</v>
      </c>
      <c r="N123" s="15">
        <v>7.9762536611342876</v>
      </c>
    </row>
    <row r="124" spans="1:14">
      <c r="A124" t="s">
        <v>206</v>
      </c>
      <c r="B124" s="5">
        <v>1.1329250720461095</v>
      </c>
      <c r="E124" s="5"/>
      <c r="G124" s="4" t="s">
        <v>893</v>
      </c>
      <c r="H124" s="5">
        <v>27.35</v>
      </c>
      <c r="J124" s="14" t="s">
        <v>1126</v>
      </c>
      <c r="K124" s="15">
        <v>5.629966426173298</v>
      </c>
      <c r="M124" s="14" t="s">
        <v>1318</v>
      </c>
      <c r="N124" s="15">
        <v>5.9577731428064276</v>
      </c>
    </row>
    <row r="125" spans="1:14">
      <c r="A125" t="s">
        <v>205</v>
      </c>
      <c r="B125" s="5">
        <v>0.89501080691642654</v>
      </c>
      <c r="D125" s="16" t="s">
        <v>1288</v>
      </c>
      <c r="E125" s="3">
        <v>78.59</v>
      </c>
      <c r="G125" s="4" t="s">
        <v>602</v>
      </c>
      <c r="H125" s="4">
        <v>8.65</v>
      </c>
      <c r="J125" s="14" t="s">
        <v>1125</v>
      </c>
      <c r="K125" s="15">
        <v>2.2896992642331595</v>
      </c>
      <c r="M125" s="14" t="s">
        <v>1319</v>
      </c>
      <c r="N125" s="15">
        <v>5.0462012958196514</v>
      </c>
    </row>
    <row r="126" spans="1:14">
      <c r="A126" t="s">
        <v>209</v>
      </c>
      <c r="B126" s="5">
        <v>0.26057276657060519</v>
      </c>
      <c r="D126" s="4" t="s">
        <v>630</v>
      </c>
      <c r="E126" s="5">
        <v>78.590243780735875</v>
      </c>
      <c r="G126" s="4" t="s">
        <v>604</v>
      </c>
      <c r="H126" s="4">
        <v>4.96</v>
      </c>
      <c r="J126" s="14" t="s">
        <v>1124</v>
      </c>
      <c r="K126" s="15">
        <v>5.6838417029787838</v>
      </c>
      <c r="M126" s="14" t="s">
        <v>1320</v>
      </c>
      <c r="N126" s="15">
        <v>4.7206399218958026</v>
      </c>
    </row>
    <row r="127" spans="1:14">
      <c r="A127" t="s">
        <v>214</v>
      </c>
      <c r="B127" s="5">
        <v>0.10196325648414985</v>
      </c>
      <c r="G127" s="4" t="s">
        <v>911</v>
      </c>
      <c r="H127" s="5">
        <v>2.6177960047625355</v>
      </c>
      <c r="J127" s="14" t="s">
        <v>1123</v>
      </c>
      <c r="K127" s="15">
        <v>3.8924887491963718</v>
      </c>
      <c r="M127" s="14" t="s">
        <v>1321</v>
      </c>
      <c r="N127" s="15">
        <v>3.7005476169344109</v>
      </c>
    </row>
    <row r="128" spans="1:14">
      <c r="A128" t="s">
        <v>215</v>
      </c>
      <c r="B128" s="5">
        <v>7.9304755043227676E-2</v>
      </c>
      <c r="D128" s="14" t="s">
        <v>1289</v>
      </c>
      <c r="E128" s="3">
        <f>SUM(E129:E131)</f>
        <v>74.609800263634213</v>
      </c>
      <c r="G128" s="4" t="s">
        <v>912</v>
      </c>
      <c r="H128" s="5">
        <v>1.8789019711602071</v>
      </c>
      <c r="J128" s="14" t="s">
        <v>1122</v>
      </c>
      <c r="K128" s="15">
        <v>5.5222158725623256</v>
      </c>
      <c r="M128" s="14" t="s">
        <v>1322</v>
      </c>
      <c r="N128" s="15">
        <v>3.678843525339488</v>
      </c>
    </row>
    <row r="129" spans="1:14">
      <c r="D129" s="4" t="s">
        <v>721</v>
      </c>
      <c r="E129" s="5">
        <v>24.534192684927145</v>
      </c>
      <c r="G129" s="4" t="s">
        <v>913</v>
      </c>
      <c r="H129" s="5">
        <v>0.91833972747717973</v>
      </c>
      <c r="J129" s="14" t="s">
        <v>1121</v>
      </c>
      <c r="K129" s="15">
        <v>2.922733766697621</v>
      </c>
      <c r="M129" s="14" t="s">
        <v>1323</v>
      </c>
      <c r="N129" s="15">
        <v>3.5486189757699482</v>
      </c>
    </row>
    <row r="130" spans="1:14">
      <c r="A130" s="16" t="s">
        <v>231</v>
      </c>
      <c r="B130" s="3">
        <f>SUM(B131:B135)</f>
        <v>72.014055159872697</v>
      </c>
      <c r="D130" s="4" t="s">
        <v>722</v>
      </c>
      <c r="E130" s="5">
        <v>13.683368566726685</v>
      </c>
      <c r="G130" s="4" t="s">
        <v>914</v>
      </c>
      <c r="H130" s="5">
        <v>6.3228218018256408</v>
      </c>
      <c r="J130" s="14" t="s">
        <v>1120</v>
      </c>
      <c r="K130" s="15">
        <v>4.3369597828416317</v>
      </c>
      <c r="M130" s="14" t="s">
        <v>1324</v>
      </c>
      <c r="N130" s="15">
        <v>3.4292464719978706</v>
      </c>
    </row>
    <row r="131" spans="1:14">
      <c r="A131" t="s">
        <v>231</v>
      </c>
      <c r="B131" s="2">
        <v>8.6777102591301709</v>
      </c>
      <c r="D131" s="4" t="s">
        <v>723</v>
      </c>
      <c r="E131" s="5">
        <v>36.392239011980386</v>
      </c>
      <c r="G131" s="4" t="s">
        <v>915</v>
      </c>
      <c r="H131" s="5">
        <v>0.69667151739648125</v>
      </c>
      <c r="J131" s="14" t="s">
        <v>1119</v>
      </c>
      <c r="K131" s="15">
        <v>3.2055789699264232</v>
      </c>
      <c r="M131" s="14" t="s">
        <v>1325</v>
      </c>
      <c r="N131" s="15">
        <v>3.3207260140232546</v>
      </c>
    </row>
    <row r="132" spans="1:14">
      <c r="A132" t="s">
        <v>217</v>
      </c>
      <c r="B132" s="2">
        <v>18.984449158963479</v>
      </c>
      <c r="E132" s="5"/>
      <c r="G132" s="4" t="s">
        <v>916</v>
      </c>
      <c r="H132" s="5">
        <v>3.2405781187987839</v>
      </c>
      <c r="J132" s="14" t="s">
        <v>1118</v>
      </c>
      <c r="K132" s="15">
        <v>4.3908350596471175</v>
      </c>
      <c r="M132" s="14" t="s">
        <v>1326</v>
      </c>
      <c r="N132" s="15">
        <v>3.0060166858968675</v>
      </c>
    </row>
    <row r="133" spans="1:14">
      <c r="A133" t="s">
        <v>218</v>
      </c>
      <c r="B133" s="2">
        <v>19.809405970601603</v>
      </c>
      <c r="D133" s="1" t="s">
        <v>728</v>
      </c>
      <c r="E133" s="3">
        <f>SUM(E134:E146)</f>
        <v>70.99545096572534</v>
      </c>
      <c r="G133" s="4" t="s">
        <v>917</v>
      </c>
      <c r="H133" s="5">
        <v>0.66500463024209577</v>
      </c>
      <c r="J133" s="14" t="s">
        <v>1117</v>
      </c>
      <c r="K133" s="15">
        <v>5.2932459461390104</v>
      </c>
      <c r="M133" s="14" t="s">
        <v>1327</v>
      </c>
      <c r="N133" s="15">
        <v>2.8974962279222511</v>
      </c>
    </row>
    <row r="134" spans="1:14">
      <c r="A134" t="s">
        <v>220</v>
      </c>
      <c r="B134" s="2">
        <v>9.2624897711774494</v>
      </c>
      <c r="D134" s="4" t="s">
        <v>709</v>
      </c>
      <c r="E134" s="5">
        <v>1.5031813779267567</v>
      </c>
      <c r="G134" s="4" t="s">
        <v>918</v>
      </c>
      <c r="H134" s="5">
        <v>12.856756184680517</v>
      </c>
      <c r="J134" s="14" t="s">
        <v>1116</v>
      </c>
      <c r="K134" s="15">
        <v>4.4177726980498599</v>
      </c>
      <c r="M134" s="14" t="s">
        <v>1328</v>
      </c>
      <c r="N134" s="15">
        <v>2.8866441821247899</v>
      </c>
    </row>
    <row r="135" spans="1:14">
      <c r="A135" t="s">
        <v>222</v>
      </c>
      <c r="B135">
        <v>15.28</v>
      </c>
      <c r="D135" s="4" t="s">
        <v>725</v>
      </c>
      <c r="E135" s="5">
        <v>33.995862902242088</v>
      </c>
      <c r="H135" s="5"/>
      <c r="J135" s="14" t="s">
        <v>1115</v>
      </c>
      <c r="K135" s="15">
        <v>2.5052003714551039</v>
      </c>
      <c r="M135" s="14" t="s">
        <v>1329</v>
      </c>
      <c r="N135" s="15">
        <v>2.8106798615425586</v>
      </c>
    </row>
    <row r="136" spans="1:14">
      <c r="D136" s="4" t="s">
        <v>710</v>
      </c>
      <c r="E136" s="5">
        <v>3.1152889426598001</v>
      </c>
      <c r="G136" s="1" t="s">
        <v>961</v>
      </c>
      <c r="H136" s="3">
        <f>SUM(H137:H162)</f>
        <v>70.509457320355281</v>
      </c>
      <c r="J136" s="14" t="s">
        <v>1114</v>
      </c>
      <c r="K136" s="15">
        <v>4.6332738052718057</v>
      </c>
      <c r="M136" s="14" t="s">
        <v>1330</v>
      </c>
      <c r="N136" s="15">
        <v>1.9859243809354759</v>
      </c>
    </row>
    <row r="137" spans="1:14">
      <c r="A137" s="16" t="s">
        <v>984</v>
      </c>
      <c r="B137" s="3">
        <f>SUM(B138:B143)</f>
        <v>78.474625031856178</v>
      </c>
      <c r="D137" s="4" t="s">
        <v>726</v>
      </c>
      <c r="E137" s="5">
        <v>3.2351077481467159</v>
      </c>
      <c r="G137" t="s">
        <v>937</v>
      </c>
      <c r="H137" s="2">
        <v>2.5439066014023028</v>
      </c>
      <c r="J137" s="14" t="s">
        <v>1113</v>
      </c>
      <c r="K137" s="15">
        <v>6.990317165511823</v>
      </c>
      <c r="M137" s="14" t="s">
        <v>1331</v>
      </c>
      <c r="N137" s="15">
        <v>1.7688834649862433</v>
      </c>
    </row>
    <row r="138" spans="1:14">
      <c r="A138" t="s">
        <v>219</v>
      </c>
      <c r="B138" s="2">
        <v>12.175944840127292</v>
      </c>
      <c r="D138" s="4" t="s">
        <v>711</v>
      </c>
      <c r="E138" s="5">
        <v>1.1981880548691539</v>
      </c>
      <c r="G138" t="s">
        <v>938</v>
      </c>
      <c r="H138" s="2">
        <v>1.3194536314327296</v>
      </c>
      <c r="J138" s="14" t="s">
        <v>1112</v>
      </c>
      <c r="K138" s="15">
        <v>3.0978284163154512</v>
      </c>
      <c r="M138" s="14" t="s">
        <v>1332</v>
      </c>
      <c r="N138" s="15">
        <v>1.6169548238217808</v>
      </c>
    </row>
    <row r="139" spans="1:14">
      <c r="A139" t="s">
        <v>223</v>
      </c>
      <c r="B139">
        <v>6.62</v>
      </c>
      <c r="D139" s="4" t="s">
        <v>712</v>
      </c>
      <c r="E139" s="5">
        <v>2.1567384987644771</v>
      </c>
      <c r="G139" t="s">
        <v>939</v>
      </c>
      <c r="H139" s="2">
        <v>3.9266940071438037</v>
      </c>
      <c r="J139" s="14" t="s">
        <v>1111</v>
      </c>
      <c r="K139" s="15">
        <v>1.8991035073933851</v>
      </c>
      <c r="M139" s="14" t="s">
        <v>1333</v>
      </c>
      <c r="N139" s="15">
        <v>1.2805414041004706</v>
      </c>
    </row>
    <row r="140" spans="1:14">
      <c r="A140" t="s">
        <v>226</v>
      </c>
      <c r="B140" s="2">
        <v>20.003103332961761</v>
      </c>
      <c r="D140" s="4" t="s">
        <v>713</v>
      </c>
      <c r="E140" s="5">
        <v>0.66444973951834896</v>
      </c>
      <c r="G140" t="s">
        <v>940</v>
      </c>
      <c r="H140" s="2">
        <v>3.9266940071438037</v>
      </c>
      <c r="J140" s="14"/>
      <c r="K140" s="15"/>
      <c r="M140" s="14" t="s">
        <v>1334</v>
      </c>
      <c r="N140" s="15">
        <v>1.1720209461258546</v>
      </c>
    </row>
    <row r="141" spans="1:14">
      <c r="A141" t="s">
        <v>227</v>
      </c>
      <c r="B141" s="2">
        <v>5.6413710846059519</v>
      </c>
      <c r="D141" s="4" t="s">
        <v>714</v>
      </c>
      <c r="E141" s="5">
        <v>3.9975910557907226</v>
      </c>
      <c r="G141" t="s">
        <v>941</v>
      </c>
      <c r="H141" s="2">
        <v>1.0872297923005692</v>
      </c>
      <c r="J141" s="16" t="s">
        <v>1099</v>
      </c>
      <c r="K141" s="17">
        <f>SUM(K142:K148)</f>
        <v>76.134681762983064</v>
      </c>
      <c r="M141" s="14" t="s">
        <v>1335</v>
      </c>
      <c r="N141" s="15">
        <v>0.70538297683500506</v>
      </c>
    </row>
    <row r="142" spans="1:14">
      <c r="A142" t="s">
        <v>228</v>
      </c>
      <c r="B142" s="2">
        <v>15.973552558243227</v>
      </c>
      <c r="D142" s="4" t="s">
        <v>715</v>
      </c>
      <c r="E142" s="5">
        <v>4.2131356206715527</v>
      </c>
      <c r="G142" t="s">
        <v>942</v>
      </c>
      <c r="H142" s="2">
        <v>0.95000661463156533</v>
      </c>
      <c r="J142" s="14" t="s">
        <v>1092</v>
      </c>
      <c r="K142" s="15">
        <v>12.135406100435745</v>
      </c>
      <c r="M142" s="14" t="s">
        <v>1336</v>
      </c>
      <c r="N142" s="15">
        <v>0.69453093103754338</v>
      </c>
    </row>
    <row r="143" spans="1:14">
      <c r="A143" t="s">
        <v>229</v>
      </c>
      <c r="B143" s="2">
        <v>18.060653215917956</v>
      </c>
      <c r="D143" s="4" t="s">
        <v>716</v>
      </c>
      <c r="E143" s="5">
        <v>3.0700368088614414</v>
      </c>
      <c r="G143" t="s">
        <v>943</v>
      </c>
      <c r="H143" s="2">
        <v>4.8555893636724443</v>
      </c>
      <c r="J143" s="14" t="s">
        <v>1093</v>
      </c>
      <c r="K143" s="15">
        <v>5.023869562111579</v>
      </c>
      <c r="N143" s="14"/>
    </row>
    <row r="144" spans="1:14">
      <c r="D144" s="4" t="s">
        <v>717</v>
      </c>
      <c r="E144" s="5">
        <v>2.0031445845053377</v>
      </c>
      <c r="G144" t="s">
        <v>944</v>
      </c>
      <c r="H144" s="2">
        <v>1.8577907130572833</v>
      </c>
      <c r="J144" s="14" t="s">
        <v>1094</v>
      </c>
      <c r="K144" s="15">
        <v>4.6063361668690614</v>
      </c>
      <c r="M144" s="16" t="s">
        <v>1292</v>
      </c>
      <c r="N144" s="17">
        <f>SUM(N145:N162)</f>
        <v>66.705110499689368</v>
      </c>
    </row>
    <row r="145" spans="1:14">
      <c r="A145" s="16" t="s">
        <v>983</v>
      </c>
      <c r="B145" s="3">
        <f>SUM(B146:B156)</f>
        <v>69.760188847154481</v>
      </c>
      <c r="D145" t="s">
        <v>729</v>
      </c>
      <c r="E145" s="5">
        <v>11.072725631768952</v>
      </c>
      <c r="G145" t="s">
        <v>945</v>
      </c>
      <c r="H145" s="2">
        <v>1.6677893901309704</v>
      </c>
      <c r="J145" s="14" t="s">
        <v>1095</v>
      </c>
      <c r="K145" s="15">
        <v>7.5290699335666833</v>
      </c>
      <c r="M145" s="14" t="s">
        <v>1337</v>
      </c>
      <c r="N145" s="15">
        <v>16.473405520546734</v>
      </c>
    </row>
    <row r="146" spans="1:14">
      <c r="A146" s="4" t="s">
        <v>224</v>
      </c>
      <c r="B146" s="5">
        <v>11.892340876156503</v>
      </c>
      <c r="D146" s="4" t="s">
        <v>695</v>
      </c>
      <c r="E146" s="4">
        <v>0.77</v>
      </c>
      <c r="G146" t="s">
        <v>946</v>
      </c>
      <c r="H146" s="2">
        <v>0.59111522688186291</v>
      </c>
      <c r="J146" s="14" t="s">
        <v>1096</v>
      </c>
      <c r="K146" s="14">
        <v>28.4</v>
      </c>
      <c r="M146" s="14" t="s">
        <v>1338</v>
      </c>
      <c r="N146" s="15">
        <v>9.6040605307535287</v>
      </c>
    </row>
    <row r="147" spans="1:14">
      <c r="A147" s="4" t="s">
        <v>225</v>
      </c>
      <c r="B147" s="5">
        <v>21.11897893211459</v>
      </c>
      <c r="E147" s="5"/>
      <c r="G147" t="s">
        <v>947</v>
      </c>
      <c r="H147" s="2">
        <v>5.1511469771133758</v>
      </c>
      <c r="J147" s="14" t="s">
        <v>1097</v>
      </c>
      <c r="K147" s="14">
        <v>11.17</v>
      </c>
      <c r="M147" s="14" t="s">
        <v>1339</v>
      </c>
      <c r="N147" s="15">
        <v>6.2724824709328146</v>
      </c>
    </row>
    <row r="148" spans="1:14">
      <c r="A148" t="s">
        <v>417</v>
      </c>
      <c r="B148" s="5">
        <v>6.9190118029124745</v>
      </c>
      <c r="D148" s="1" t="s">
        <v>732</v>
      </c>
      <c r="E148" s="3">
        <f>SUM(E149:E155)</f>
        <v>74.101775107228633</v>
      </c>
      <c r="G148" t="s">
        <v>948</v>
      </c>
      <c r="H148" s="2">
        <v>3.1033549411297798</v>
      </c>
      <c r="J148" s="14" t="s">
        <v>1098</v>
      </c>
      <c r="K148" s="14">
        <v>7.27</v>
      </c>
      <c r="M148" s="14" t="s">
        <v>1340</v>
      </c>
      <c r="N148" s="15">
        <v>5.2089819827815758</v>
      </c>
    </row>
    <row r="149" spans="1:14">
      <c r="A149" t="s">
        <v>418</v>
      </c>
      <c r="B149" s="5">
        <v>2.9920051039621511</v>
      </c>
      <c r="D149" s="4" t="s">
        <v>731</v>
      </c>
      <c r="E149" s="5">
        <v>53.798643663625008</v>
      </c>
      <c r="G149" t="s">
        <v>949</v>
      </c>
      <c r="H149" s="2">
        <v>2.0583476650350581</v>
      </c>
      <c r="J149" s="14"/>
      <c r="K149" s="15"/>
      <c r="M149" s="14" t="s">
        <v>1341</v>
      </c>
      <c r="N149" s="15">
        <v>4.1237774030354135</v>
      </c>
    </row>
    <row r="150" spans="1:14">
      <c r="A150" t="s">
        <v>419</v>
      </c>
      <c r="B150" s="5">
        <v>1.5998916180908724</v>
      </c>
      <c r="D150" s="4" t="s">
        <v>739</v>
      </c>
      <c r="E150" s="5">
        <v>4.7357486862973124</v>
      </c>
      <c r="G150" t="s">
        <v>950</v>
      </c>
      <c r="H150" s="2">
        <v>4.5916986373858988</v>
      </c>
      <c r="J150" s="16" t="s">
        <v>1106</v>
      </c>
      <c r="K150" s="17">
        <f>SUM(K151:K156)</f>
        <v>66.930000000000007</v>
      </c>
      <c r="M150" s="14" t="s">
        <v>1342</v>
      </c>
      <c r="N150" s="15">
        <v>2.4308582586314023</v>
      </c>
    </row>
    <row r="151" spans="1:14">
      <c r="A151" t="s">
        <v>420</v>
      </c>
      <c r="B151" s="5">
        <v>0.90383487515523309</v>
      </c>
      <c r="D151" s="4" t="s">
        <v>735</v>
      </c>
      <c r="E151" s="5">
        <v>3.1901388017355266</v>
      </c>
      <c r="G151" t="s">
        <v>951</v>
      </c>
      <c r="H151" s="2">
        <v>0.69667151739648125</v>
      </c>
      <c r="J151" s="14" t="s">
        <v>1100</v>
      </c>
      <c r="K151" s="14">
        <v>23.92</v>
      </c>
      <c r="M151" s="14" t="s">
        <v>1343</v>
      </c>
      <c r="N151" s="15">
        <v>2.1270009763024769</v>
      </c>
    </row>
    <row r="152" spans="1:14">
      <c r="A152" t="s">
        <v>421</v>
      </c>
      <c r="B152" s="5">
        <v>3.1997832361817449</v>
      </c>
      <c r="D152" s="4" t="s">
        <v>740</v>
      </c>
      <c r="E152" s="5">
        <v>4.3400725558494946</v>
      </c>
      <c r="G152" t="s">
        <v>952</v>
      </c>
      <c r="H152" s="2">
        <v>1.5727887286678137</v>
      </c>
      <c r="J152" s="14" t="s">
        <v>1101</v>
      </c>
      <c r="K152" s="14">
        <v>19.05</v>
      </c>
      <c r="M152" s="14" t="s">
        <v>1344</v>
      </c>
      <c r="N152" s="15">
        <v>1.9316641519481677</v>
      </c>
    </row>
    <row r="153" spans="1:14">
      <c r="A153" t="s">
        <v>422</v>
      </c>
      <c r="B153" s="5">
        <v>4.2802295237236327</v>
      </c>
      <c r="D153" s="4" t="s">
        <v>736</v>
      </c>
      <c r="E153" s="5">
        <v>4.018585699860644</v>
      </c>
      <c r="G153" t="s">
        <v>953</v>
      </c>
      <c r="H153" s="2">
        <v>1.8472350840058214</v>
      </c>
      <c r="J153" s="14" t="s">
        <v>1102</v>
      </c>
      <c r="K153" s="14">
        <v>11.06</v>
      </c>
      <c r="M153" s="14" t="s">
        <v>1345</v>
      </c>
      <c r="N153" s="15">
        <v>1.443322091062395</v>
      </c>
    </row>
    <row r="154" spans="1:14">
      <c r="A154" t="s">
        <v>423</v>
      </c>
      <c r="B154" s="5">
        <v>5.7035097294278509</v>
      </c>
      <c r="D154" t="s">
        <v>737</v>
      </c>
      <c r="E154" s="5">
        <v>4.018585699860644</v>
      </c>
      <c r="G154" t="s">
        <v>954</v>
      </c>
      <c r="H154" s="2">
        <v>1.488343696256119</v>
      </c>
      <c r="J154" s="14" t="s">
        <v>1103</v>
      </c>
      <c r="K154" s="14">
        <v>7.21</v>
      </c>
      <c r="M154" s="14" t="s">
        <v>1346</v>
      </c>
      <c r="N154" s="15">
        <v>1.2696893583030089</v>
      </c>
    </row>
    <row r="155" spans="1:14">
      <c r="A155" t="s">
        <v>424</v>
      </c>
      <c r="B155" s="5">
        <v>2.0673924155849583</v>
      </c>
      <c r="D155"/>
      <c r="E155" s="5"/>
      <c r="G155" t="s">
        <v>955</v>
      </c>
      <c r="H155" s="2">
        <v>1.2666754861754204</v>
      </c>
      <c r="J155" s="14" t="s">
        <v>1104</v>
      </c>
      <c r="K155" s="14">
        <v>4.13</v>
      </c>
      <c r="M155" s="14" t="s">
        <v>1347</v>
      </c>
      <c r="N155" s="15">
        <v>0.88986775539185248</v>
      </c>
    </row>
    <row r="156" spans="1:14">
      <c r="A156" t="s">
        <v>425</v>
      </c>
      <c r="B156" s="5">
        <v>9.0832107338444654</v>
      </c>
      <c r="D156" s="1" t="s">
        <v>747</v>
      </c>
      <c r="E156" s="3">
        <f>SUM(E157:E165)</f>
        <v>74.222508398128156</v>
      </c>
      <c r="G156" t="s">
        <v>956</v>
      </c>
      <c r="H156" s="2">
        <v>1.2138973409181111</v>
      </c>
      <c r="J156" s="14" t="s">
        <v>1105</v>
      </c>
      <c r="K156" s="14">
        <v>1.56</v>
      </c>
      <c r="M156" s="14" t="s">
        <v>1293</v>
      </c>
      <c r="N156" s="14">
        <v>11.28</v>
      </c>
    </row>
    <row r="157" spans="1:14">
      <c r="B157" s="5"/>
      <c r="D157" s="4" t="s">
        <v>610</v>
      </c>
      <c r="E157" s="5">
        <v>1.5903223273717861</v>
      </c>
      <c r="G157" t="s">
        <v>957</v>
      </c>
      <c r="H157" s="2">
        <v>1.1294523085064165</v>
      </c>
      <c r="J157" s="14"/>
      <c r="K157" s="15"/>
      <c r="M157" s="14" t="s">
        <v>1294</v>
      </c>
      <c r="N157" s="14">
        <v>2.73</v>
      </c>
    </row>
    <row r="158" spans="1:14">
      <c r="A158" s="16" t="s">
        <v>991</v>
      </c>
      <c r="B158" s="3">
        <f>SUM(B159:B165)</f>
        <v>67.572258891018009</v>
      </c>
      <c r="D158" s="4" t="s">
        <v>742</v>
      </c>
      <c r="E158" s="5">
        <v>12.22351873556317</v>
      </c>
      <c r="G158" t="s">
        <v>958</v>
      </c>
      <c r="H158" s="2">
        <v>1.0766741632491075</v>
      </c>
      <c r="J158" s="16" t="s">
        <v>1110</v>
      </c>
      <c r="K158" s="17">
        <f>SUM(K159:K161)</f>
        <v>76.320000000000007</v>
      </c>
      <c r="M158" s="14" t="s">
        <v>1295</v>
      </c>
      <c r="N158" s="14">
        <v>0.37</v>
      </c>
    </row>
    <row r="159" spans="1:14">
      <c r="A159" t="s">
        <v>427</v>
      </c>
      <c r="B159" s="5">
        <v>3.9062288857283636</v>
      </c>
      <c r="D159" s="4" t="s">
        <v>743</v>
      </c>
      <c r="E159" s="5">
        <v>16.112820151424177</v>
      </c>
      <c r="G159" t="s">
        <v>907</v>
      </c>
      <c r="H159">
        <v>9.77</v>
      </c>
      <c r="J159" s="14" t="s">
        <v>1107</v>
      </c>
      <c r="K159" s="14">
        <v>50.28</v>
      </c>
      <c r="M159" s="14" t="s">
        <v>1296</v>
      </c>
      <c r="N159" s="14">
        <v>7.0000000000000007E-2</v>
      </c>
    </row>
    <row r="160" spans="1:14">
      <c r="A160" t="s">
        <v>428</v>
      </c>
      <c r="B160" s="5">
        <v>4.9347306402153537</v>
      </c>
      <c r="D160" s="4" t="s">
        <v>744</v>
      </c>
      <c r="E160" s="5">
        <v>26.267853490240338</v>
      </c>
      <c r="G160" t="s">
        <v>908</v>
      </c>
      <c r="H160">
        <v>3.73</v>
      </c>
      <c r="J160" s="14" t="s">
        <v>1156</v>
      </c>
      <c r="K160" s="14">
        <v>15.93</v>
      </c>
      <c r="M160" s="14" t="s">
        <v>1297</v>
      </c>
      <c r="N160" s="14">
        <v>0.06</v>
      </c>
    </row>
    <row r="161" spans="1:14">
      <c r="A161" t="s">
        <v>429</v>
      </c>
      <c r="B161" s="5">
        <v>3.6049505940099529</v>
      </c>
      <c r="D161" s="4" t="s">
        <v>733</v>
      </c>
      <c r="E161" s="5">
        <v>3.078854890047078</v>
      </c>
      <c r="G161" t="s">
        <v>909</v>
      </c>
      <c r="H161">
        <v>2.99</v>
      </c>
      <c r="J161" s="14" t="s">
        <v>1109</v>
      </c>
      <c r="K161" s="14">
        <v>10.11</v>
      </c>
      <c r="M161" s="14" t="s">
        <v>1298</v>
      </c>
      <c r="N161" s="14">
        <v>0.04</v>
      </c>
    </row>
    <row r="162" spans="1:14">
      <c r="A162" t="s">
        <v>430</v>
      </c>
      <c r="B162" s="5">
        <v>2.0258367891410396</v>
      </c>
      <c r="D162" s="4" t="s">
        <v>734</v>
      </c>
      <c r="E162" s="5">
        <v>4.3153427976965073</v>
      </c>
      <c r="G162" t="s">
        <v>960</v>
      </c>
      <c r="H162" s="2">
        <v>6.0969014267185475</v>
      </c>
      <c r="J162" s="14"/>
      <c r="K162" s="15"/>
      <c r="M162" s="14" t="s">
        <v>1299</v>
      </c>
      <c r="N162" s="14">
        <v>0.38</v>
      </c>
    </row>
    <row r="163" spans="1:14">
      <c r="A163" t="s">
        <v>431</v>
      </c>
      <c r="B163" s="5">
        <v>3.501061527900156</v>
      </c>
      <c r="D163" s="4" t="s">
        <v>745</v>
      </c>
      <c r="E163" s="5">
        <v>3.3014227134239751</v>
      </c>
      <c r="H163" s="5"/>
      <c r="J163" s="16" t="s">
        <v>1141</v>
      </c>
      <c r="K163" s="17">
        <f>SUM(K164:K177)</f>
        <v>68.029574768756433</v>
      </c>
      <c r="N163" s="14"/>
    </row>
    <row r="164" spans="1:14">
      <c r="A164" t="s">
        <v>432</v>
      </c>
      <c r="B164" s="5">
        <v>2.1816703883057351</v>
      </c>
      <c r="D164" s="4" t="s">
        <v>738</v>
      </c>
      <c r="E164" s="5">
        <v>2.9057465829761577</v>
      </c>
      <c r="G164" s="16" t="s">
        <v>1155</v>
      </c>
      <c r="H164" s="3">
        <f>SUM(H165:H170)</f>
        <v>77.760000000000005</v>
      </c>
      <c r="J164" s="14" t="s">
        <v>1141</v>
      </c>
      <c r="K164" s="15">
        <v>8.4435534429599191</v>
      </c>
      <c r="M164" s="16" t="s">
        <v>1377</v>
      </c>
      <c r="N164" s="16">
        <f>SUM(N165:N193)</f>
        <v>75.189999999999984</v>
      </c>
    </row>
    <row r="165" spans="1:14">
      <c r="A165" t="s">
        <v>433</v>
      </c>
      <c r="B165" s="5">
        <v>47.417780065717402</v>
      </c>
      <c r="D165" s="4" t="s">
        <v>746</v>
      </c>
      <c r="E165" s="5">
        <v>4.4266267093849549</v>
      </c>
      <c r="G165" t="s">
        <v>920</v>
      </c>
      <c r="H165">
        <v>32.25</v>
      </c>
      <c r="J165" s="14" t="s">
        <v>1142</v>
      </c>
      <c r="K165" s="15">
        <v>3.5071775436793424</v>
      </c>
      <c r="M165" s="14" t="s">
        <v>1348</v>
      </c>
      <c r="N165" s="14">
        <v>11.16</v>
      </c>
    </row>
    <row r="166" spans="1:14">
      <c r="E166" s="5"/>
      <c r="G166" t="s">
        <v>921</v>
      </c>
      <c r="H166">
        <v>27.54</v>
      </c>
      <c r="J166" s="14" t="s">
        <v>1143</v>
      </c>
      <c r="K166" s="15">
        <v>1.8711215313463518</v>
      </c>
      <c r="M166" s="14" t="s">
        <v>1349</v>
      </c>
      <c r="N166" s="14">
        <v>10.08</v>
      </c>
    </row>
    <row r="167" spans="1:14">
      <c r="A167" s="1" t="s">
        <v>435</v>
      </c>
      <c r="B167" s="3">
        <f>SUM(B168:B180)</f>
        <v>73.53444430742492</v>
      </c>
      <c r="D167" s="1" t="s">
        <v>749</v>
      </c>
      <c r="E167" s="3">
        <f>E168+E169</f>
        <v>73.542664406488115</v>
      </c>
      <c r="G167" t="s">
        <v>922</v>
      </c>
      <c r="H167">
        <v>9.02</v>
      </c>
      <c r="J167" s="14" t="s">
        <v>1144</v>
      </c>
      <c r="K167" s="15">
        <v>4.8611549331963007</v>
      </c>
      <c r="M167" s="14" t="s">
        <v>1350</v>
      </c>
      <c r="N167" s="14">
        <v>3.43</v>
      </c>
    </row>
    <row r="168" spans="1:14">
      <c r="A168" t="s">
        <v>437</v>
      </c>
      <c r="B168" s="5">
        <v>13.131155934246461</v>
      </c>
      <c r="D168" s="4" t="s">
        <v>609</v>
      </c>
      <c r="E168" s="5">
        <v>27.826343803889579</v>
      </c>
      <c r="G168" t="s">
        <v>923</v>
      </c>
      <c r="H168">
        <v>4.45</v>
      </c>
      <c r="J168" s="14" t="s">
        <v>1145</v>
      </c>
      <c r="K168" s="15">
        <v>3.0088386433710177</v>
      </c>
      <c r="M168" s="14" t="s">
        <v>1351</v>
      </c>
      <c r="N168" s="14">
        <v>1.36</v>
      </c>
    </row>
    <row r="169" spans="1:14">
      <c r="A169" t="s">
        <v>438</v>
      </c>
      <c r="B169" s="5">
        <v>2.926076479836023</v>
      </c>
      <c r="D169" s="4" t="s">
        <v>627</v>
      </c>
      <c r="E169" s="5">
        <v>45.716320602598536</v>
      </c>
      <c r="G169" t="s">
        <v>924</v>
      </c>
      <c r="H169">
        <v>2.59</v>
      </c>
      <c r="J169" s="14" t="s">
        <v>1146</v>
      </c>
      <c r="K169" s="15">
        <v>2.8019809866392604</v>
      </c>
      <c r="M169" s="14" t="s">
        <v>1352</v>
      </c>
      <c r="N169" s="14">
        <v>0.4</v>
      </c>
    </row>
    <row r="170" spans="1:14">
      <c r="A170" t="s">
        <v>439</v>
      </c>
      <c r="B170" s="5">
        <v>10.711714604629398</v>
      </c>
      <c r="E170" s="5"/>
      <c r="G170" t="s">
        <v>925</v>
      </c>
      <c r="H170">
        <v>1.91</v>
      </c>
      <c r="J170" s="14" t="s">
        <v>1147</v>
      </c>
      <c r="K170" s="15">
        <v>2.5387076053442965</v>
      </c>
      <c r="M170" s="14" t="s">
        <v>1353</v>
      </c>
      <c r="N170" s="14">
        <v>0.38</v>
      </c>
    </row>
    <row r="171" spans="1:14">
      <c r="A171" t="s">
        <v>440</v>
      </c>
      <c r="B171" s="5">
        <v>1.6129608864113765</v>
      </c>
      <c r="D171" s="1" t="s">
        <v>751</v>
      </c>
      <c r="E171" s="3">
        <f>E172+E173</f>
        <v>72.45875451263538</v>
      </c>
      <c r="H171" s="5"/>
      <c r="J171" s="14" t="s">
        <v>1148</v>
      </c>
      <c r="K171" s="15">
        <v>1.927537255909558</v>
      </c>
      <c r="M171" s="14" t="s">
        <v>1354</v>
      </c>
      <c r="N171" s="14">
        <v>0.28000000000000003</v>
      </c>
    </row>
    <row r="172" spans="1:14">
      <c r="A172" t="s">
        <v>441</v>
      </c>
      <c r="B172" s="5">
        <v>7.4444348603601993</v>
      </c>
      <c r="D172" s="4" t="s">
        <v>727</v>
      </c>
      <c r="E172" s="5">
        <v>31.754476534296028</v>
      </c>
      <c r="G172" s="1" t="s">
        <v>965</v>
      </c>
      <c r="H172" s="3">
        <f>SUM(H173:H179)</f>
        <v>74.472198443579757</v>
      </c>
      <c r="J172" s="14" t="s">
        <v>1149</v>
      </c>
      <c r="K172" s="15">
        <v>1.2881590441932171</v>
      </c>
      <c r="M172" s="14" t="s">
        <v>1355</v>
      </c>
      <c r="N172" s="14">
        <v>0.17</v>
      </c>
    </row>
    <row r="173" spans="1:14">
      <c r="A173" t="s">
        <v>442</v>
      </c>
      <c r="B173" s="5">
        <v>7.2273055102663601</v>
      </c>
      <c r="D173" t="s">
        <v>752</v>
      </c>
      <c r="E173" s="5">
        <v>40.704277978339348</v>
      </c>
      <c r="G173" t="s">
        <v>926</v>
      </c>
      <c r="H173">
        <v>37.64</v>
      </c>
      <c r="J173" s="14" t="s">
        <v>1150</v>
      </c>
      <c r="K173" s="15">
        <v>2.3882656731757455</v>
      </c>
      <c r="M173" s="14" t="s">
        <v>1356</v>
      </c>
      <c r="N173" s="14">
        <v>0.16</v>
      </c>
    </row>
    <row r="174" spans="1:14">
      <c r="A174" t="s">
        <v>443</v>
      </c>
      <c r="B174" s="5">
        <v>6.0175848454578285</v>
      </c>
      <c r="E174" s="5"/>
      <c r="G174" t="s">
        <v>927</v>
      </c>
      <c r="H174">
        <v>9.85</v>
      </c>
      <c r="J174" s="14" t="s">
        <v>1151</v>
      </c>
      <c r="K174" s="15">
        <v>1.5796402877697844</v>
      </c>
      <c r="M174" s="14" t="s">
        <v>1357</v>
      </c>
      <c r="N174" s="14">
        <v>0.11</v>
      </c>
    </row>
    <row r="175" spans="1:14">
      <c r="A175" t="s">
        <v>444</v>
      </c>
      <c r="B175" s="5">
        <v>2.5021572725099559</v>
      </c>
      <c r="E175" s="5"/>
      <c r="G175" t="s">
        <v>928</v>
      </c>
      <c r="H175">
        <v>8.5399999999999991</v>
      </c>
      <c r="J175" s="14" t="s">
        <v>1152</v>
      </c>
      <c r="K175" s="15">
        <v>3.7234378211716348</v>
      </c>
      <c r="M175" s="14" t="s">
        <v>1358</v>
      </c>
      <c r="N175" s="14">
        <v>0.11</v>
      </c>
    </row>
    <row r="176" spans="1:14">
      <c r="A176" t="s">
        <v>445</v>
      </c>
      <c r="B176" s="5">
        <v>8.4990631322445616</v>
      </c>
      <c r="E176" s="5"/>
      <c r="G176" t="s">
        <v>929</v>
      </c>
      <c r="H176">
        <v>4.82</v>
      </c>
      <c r="J176" s="14" t="s">
        <v>1153</v>
      </c>
      <c r="K176" s="14">
        <v>27.76</v>
      </c>
      <c r="M176" s="14" t="s">
        <v>1359</v>
      </c>
      <c r="N176" s="14">
        <v>0.11</v>
      </c>
    </row>
    <row r="177" spans="1:14">
      <c r="A177" t="s">
        <v>446</v>
      </c>
      <c r="B177" s="5">
        <v>3.2259217728227529</v>
      </c>
      <c r="E177" s="5"/>
      <c r="G177" t="s">
        <v>930</v>
      </c>
      <c r="H177">
        <v>4.3099999999999996</v>
      </c>
      <c r="J177" s="14" t="s">
        <v>1154</v>
      </c>
      <c r="K177" s="14">
        <v>2.33</v>
      </c>
      <c r="M177" s="14" t="s">
        <v>1360</v>
      </c>
      <c r="N177" s="14">
        <v>0.1</v>
      </c>
    </row>
    <row r="178" spans="1:14">
      <c r="A178" t="s">
        <v>447</v>
      </c>
      <c r="B178" s="5">
        <v>2.4504598082018991</v>
      </c>
      <c r="E178" s="5"/>
      <c r="G178" t="s">
        <v>934</v>
      </c>
      <c r="H178" s="2">
        <v>8.482198443579767</v>
      </c>
      <c r="J178" s="14"/>
      <c r="K178" s="15"/>
      <c r="M178" s="14" t="s">
        <v>1361</v>
      </c>
      <c r="N178" s="14">
        <v>0.09</v>
      </c>
    </row>
    <row r="179" spans="1:14">
      <c r="A179" t="s">
        <v>448</v>
      </c>
      <c r="B179" s="5">
        <v>0.55324096385542154</v>
      </c>
      <c r="E179" s="5"/>
      <c r="G179" t="s">
        <v>964</v>
      </c>
      <c r="H179">
        <v>0.83</v>
      </c>
      <c r="J179" s="16" t="s">
        <v>1163</v>
      </c>
      <c r="K179" s="16">
        <f>SUM(K180:K186)</f>
        <v>69.339999999999989</v>
      </c>
      <c r="M179" s="14" t="s">
        <v>1362</v>
      </c>
      <c r="N179" s="14">
        <v>7.0000000000000007E-2</v>
      </c>
    </row>
    <row r="180" spans="1:14">
      <c r="A180" t="s">
        <v>449</v>
      </c>
      <c r="B180" s="5">
        <v>7.2323682365826931</v>
      </c>
      <c r="E180" s="5"/>
      <c r="H180" s="5"/>
      <c r="J180" s="14" t="s">
        <v>1108</v>
      </c>
      <c r="K180" s="14">
        <v>16.829999999999998</v>
      </c>
      <c r="M180" s="14" t="s">
        <v>1363</v>
      </c>
      <c r="N180" s="14">
        <v>0.05</v>
      </c>
    </row>
    <row r="181" spans="1:14">
      <c r="E181" s="5"/>
      <c r="J181" s="14" t="s">
        <v>1157</v>
      </c>
      <c r="K181" s="14">
        <v>26.42</v>
      </c>
      <c r="M181" s="14" t="s">
        <v>1364</v>
      </c>
      <c r="N181" s="14">
        <v>0.04</v>
      </c>
    </row>
    <row r="182" spans="1:14">
      <c r="A182" s="16" t="s">
        <v>992</v>
      </c>
      <c r="B182" s="3">
        <f>SUM(B183:B199)</f>
        <v>74.732165836446868</v>
      </c>
      <c r="E182" s="5"/>
      <c r="J182" s="14" t="s">
        <v>1158</v>
      </c>
      <c r="K182" s="14">
        <v>23.67</v>
      </c>
      <c r="M182" s="14" t="s">
        <v>1365</v>
      </c>
      <c r="N182" s="14">
        <v>0.04</v>
      </c>
    </row>
    <row r="183" spans="1:14">
      <c r="A183" s="4" t="s">
        <v>460</v>
      </c>
      <c r="B183" s="5">
        <v>7.387101242694353</v>
      </c>
      <c r="E183" s="5"/>
      <c r="J183" s="14" t="s">
        <v>1159</v>
      </c>
      <c r="K183" s="14">
        <v>1.27</v>
      </c>
      <c r="M183" s="14" t="s">
        <v>1366</v>
      </c>
      <c r="N183" s="14">
        <v>0.03</v>
      </c>
    </row>
    <row r="184" spans="1:14">
      <c r="A184" s="4" t="s">
        <v>461</v>
      </c>
      <c r="B184" s="5">
        <v>3.6624251947627897</v>
      </c>
      <c r="E184" s="5"/>
      <c r="J184" s="14" t="s">
        <v>1160</v>
      </c>
      <c r="K184" s="14">
        <v>0.81</v>
      </c>
      <c r="M184" s="14" t="s">
        <v>1367</v>
      </c>
      <c r="N184" s="14">
        <v>0.03</v>
      </c>
    </row>
    <row r="185" spans="1:14">
      <c r="A185" s="4" t="s">
        <v>462</v>
      </c>
      <c r="B185" s="5">
        <v>2.8842895301531319</v>
      </c>
      <c r="E185" s="5"/>
      <c r="J185" s="14" t="s">
        <v>1161</v>
      </c>
      <c r="K185" s="14">
        <v>0.1</v>
      </c>
      <c r="M185" s="14" t="s">
        <v>1368</v>
      </c>
      <c r="N185" s="14">
        <v>0.02</v>
      </c>
    </row>
    <row r="186" spans="1:14">
      <c r="A186" s="4" t="s">
        <v>463</v>
      </c>
      <c r="B186" s="5">
        <v>2.5937855486988597</v>
      </c>
      <c r="E186" s="5"/>
      <c r="J186" s="14" t="s">
        <v>1162</v>
      </c>
      <c r="K186" s="14">
        <v>0.24</v>
      </c>
      <c r="M186" s="14" t="s">
        <v>1369</v>
      </c>
      <c r="N186" s="14">
        <v>0.01</v>
      </c>
    </row>
    <row r="187" spans="1:14">
      <c r="A187" s="4" t="s">
        <v>464</v>
      </c>
      <c r="B187" s="5">
        <v>8.4349906043686929</v>
      </c>
      <c r="E187" s="5"/>
      <c r="J187" s="14"/>
      <c r="K187" s="15"/>
      <c r="M187" s="14" t="s">
        <v>1370</v>
      </c>
      <c r="N187" s="14">
        <v>0.01</v>
      </c>
    </row>
    <row r="188" spans="1:14">
      <c r="A188" s="4" t="s">
        <v>465</v>
      </c>
      <c r="B188" s="5">
        <v>4.9904433956966061</v>
      </c>
      <c r="E188" s="5"/>
      <c r="J188" s="16" t="s">
        <v>1169</v>
      </c>
      <c r="K188" s="17">
        <f>SUM(K189:K193)</f>
        <v>74.78</v>
      </c>
      <c r="M188" s="14" t="s">
        <v>1371</v>
      </c>
      <c r="N188" s="14">
        <v>16.649999999999999</v>
      </c>
    </row>
    <row r="189" spans="1:14">
      <c r="A189" s="4" t="s">
        <v>466</v>
      </c>
      <c r="B189" s="5">
        <v>2.6560364018676323</v>
      </c>
      <c r="E189" s="5"/>
      <c r="H189" s="5"/>
      <c r="J189" s="14" t="s">
        <v>1164</v>
      </c>
      <c r="K189" s="14">
        <v>55.85</v>
      </c>
      <c r="M189" s="14" t="s">
        <v>1372</v>
      </c>
      <c r="N189" s="14">
        <v>8.7200000000000006</v>
      </c>
    </row>
    <row r="190" spans="1:14">
      <c r="A190" s="4" t="s">
        <v>450</v>
      </c>
      <c r="B190" s="5">
        <v>5.5729866524085381</v>
      </c>
      <c r="E190" s="5"/>
      <c r="H190" s="5"/>
      <c r="J190" s="14" t="s">
        <v>1165</v>
      </c>
      <c r="K190" s="14">
        <v>13.66</v>
      </c>
      <c r="M190" s="14" t="s">
        <v>1373</v>
      </c>
      <c r="N190" s="14">
        <v>6.52</v>
      </c>
    </row>
    <row r="191" spans="1:14">
      <c r="A191" s="4" t="s">
        <v>451</v>
      </c>
      <c r="B191" s="5">
        <v>4.6010743234170679</v>
      </c>
      <c r="H191" s="5"/>
      <c r="J191" s="14" t="s">
        <v>1166</v>
      </c>
      <c r="K191" s="14">
        <v>2.23</v>
      </c>
      <c r="M191" s="14" t="s">
        <v>1374</v>
      </c>
      <c r="N191" s="14">
        <v>6.33</v>
      </c>
    </row>
    <row r="192" spans="1:14">
      <c r="A192" s="4" t="s">
        <v>452</v>
      </c>
      <c r="B192" s="5">
        <v>4.053081201751664</v>
      </c>
      <c r="E192" s="5"/>
      <c r="H192" s="5"/>
      <c r="J192" s="14" t="s">
        <v>1167</v>
      </c>
      <c r="K192" s="14">
        <v>1.91</v>
      </c>
      <c r="M192" s="14" t="s">
        <v>1375</v>
      </c>
      <c r="N192" s="14">
        <v>4.91</v>
      </c>
    </row>
    <row r="193" spans="1:14">
      <c r="A193" s="4" t="s">
        <v>453</v>
      </c>
      <c r="B193" s="5">
        <v>4.7561667163412382</v>
      </c>
      <c r="E193" s="5"/>
      <c r="H193" s="5"/>
      <c r="J193" s="14" t="s">
        <v>1168</v>
      </c>
      <c r="K193" s="14">
        <v>1.1299999999999999</v>
      </c>
      <c r="M193" s="14" t="s">
        <v>1376</v>
      </c>
      <c r="N193" s="14">
        <v>3.82</v>
      </c>
    </row>
    <row r="194" spans="1:14">
      <c r="A194" s="4" t="s">
        <v>454</v>
      </c>
      <c r="B194" s="5">
        <v>4.3839449733232287</v>
      </c>
      <c r="H194" s="5"/>
      <c r="K194" s="5"/>
      <c r="N194" s="14"/>
    </row>
    <row r="195" spans="1:14">
      <c r="A195" s="4" t="s">
        <v>455</v>
      </c>
      <c r="B195" s="5">
        <v>3.0398109013137482</v>
      </c>
      <c r="E195" s="5"/>
      <c r="H195" s="5"/>
      <c r="J195" s="16" t="s">
        <v>1174</v>
      </c>
      <c r="K195" s="17">
        <f>SUM(K196:K199)</f>
        <v>68.914266840982606</v>
      </c>
      <c r="M195" s="16" t="s">
        <v>1378</v>
      </c>
      <c r="N195" s="17">
        <f>SUM(N196:N219)</f>
        <v>68.773212307692319</v>
      </c>
    </row>
    <row r="196" spans="1:14">
      <c r="A196" s="4" t="s">
        <v>456</v>
      </c>
      <c r="B196" s="5">
        <v>3.0501503941753598</v>
      </c>
      <c r="E196" s="5"/>
      <c r="H196" s="5"/>
      <c r="J196" s="14" t="s">
        <v>1170</v>
      </c>
      <c r="K196" s="15">
        <v>39.039306406110242</v>
      </c>
      <c r="M196" s="14" t="s">
        <v>1379</v>
      </c>
      <c r="N196" s="14">
        <v>31.03</v>
      </c>
    </row>
    <row r="197" spans="1:14">
      <c r="A197" s="4" t="s">
        <v>457</v>
      </c>
      <c r="B197" s="5">
        <v>3.8256123587962136</v>
      </c>
      <c r="E197" s="5"/>
      <c r="H197" s="5"/>
      <c r="J197" s="14" t="s">
        <v>1171</v>
      </c>
      <c r="K197" s="15">
        <v>14.039212825982251</v>
      </c>
      <c r="M197" s="14" t="s">
        <v>1380</v>
      </c>
      <c r="N197" s="15">
        <v>7.9849107692307699</v>
      </c>
    </row>
    <row r="198" spans="1:14">
      <c r="A198" s="4" t="s">
        <v>458</v>
      </c>
      <c r="B198" s="5">
        <v>2.7606445940502407</v>
      </c>
      <c r="E198" s="5"/>
      <c r="H198" s="5"/>
      <c r="J198" s="14" t="s">
        <v>1172</v>
      </c>
      <c r="K198" s="15">
        <v>13.847447877244894</v>
      </c>
      <c r="M198" s="14" t="s">
        <v>1381</v>
      </c>
      <c r="N198" s="15">
        <v>6.5340184615384622</v>
      </c>
    </row>
    <row r="199" spans="1:14">
      <c r="A199" s="4" t="s">
        <v>459</v>
      </c>
      <c r="B199" s="5">
        <v>6.0796218026274964</v>
      </c>
      <c r="E199" s="11"/>
      <c r="H199" s="5"/>
      <c r="J199" s="14" t="s">
        <v>1173</v>
      </c>
      <c r="K199" s="15">
        <v>1.9882997316452218</v>
      </c>
      <c r="M199" s="14" t="s">
        <v>1382</v>
      </c>
      <c r="N199" s="15">
        <v>2.7216738461538466</v>
      </c>
    </row>
    <row r="200" spans="1:14">
      <c r="E200" s="11"/>
      <c r="H200" s="5"/>
      <c r="K200" s="5"/>
      <c r="M200" s="14" t="s">
        <v>1383</v>
      </c>
      <c r="N200" s="15">
        <v>2.4915323076923079</v>
      </c>
    </row>
    <row r="201" spans="1:14">
      <c r="A201" s="16" t="s">
        <v>993</v>
      </c>
      <c r="B201" s="3">
        <v>67.77</v>
      </c>
      <c r="E201" s="11"/>
      <c r="J201" s="16" t="s">
        <v>1179</v>
      </c>
      <c r="K201" s="16">
        <f>SUM(K202:K205)</f>
        <v>75.47</v>
      </c>
      <c r="M201" s="14" t="s">
        <v>1384</v>
      </c>
      <c r="N201" s="15">
        <v>2.1213046153846156</v>
      </c>
    </row>
    <row r="202" spans="1:14">
      <c r="A202" t="s">
        <v>478</v>
      </c>
      <c r="B202" s="5">
        <v>67.77</v>
      </c>
      <c r="E202" s="11"/>
      <c r="H202" s="5"/>
      <c r="J202" s="14" t="s">
        <v>1175</v>
      </c>
      <c r="K202" s="14">
        <v>42.67</v>
      </c>
      <c r="M202" s="14" t="s">
        <v>1385</v>
      </c>
      <c r="N202" s="15">
        <v>2.0712738461538462</v>
      </c>
    </row>
    <row r="203" spans="1:14">
      <c r="E203" s="11"/>
      <c r="H203" s="5"/>
      <c r="J203" s="14" t="s">
        <v>1176</v>
      </c>
      <c r="K203" s="14">
        <v>19.739999999999998</v>
      </c>
      <c r="M203" s="14" t="s">
        <v>1386</v>
      </c>
      <c r="N203" s="15">
        <v>1.7410707692307694</v>
      </c>
    </row>
    <row r="204" spans="1:14">
      <c r="A204" s="16" t="s">
        <v>994</v>
      </c>
      <c r="B204" s="3">
        <f>SUM(B205:B212)</f>
        <v>76.499539473984115</v>
      </c>
      <c r="J204" s="14" t="s">
        <v>1177</v>
      </c>
      <c r="K204" s="14">
        <v>9.5</v>
      </c>
      <c r="M204" s="14" t="s">
        <v>1387</v>
      </c>
      <c r="N204" s="15">
        <v>1.4108676923076924</v>
      </c>
    </row>
    <row r="205" spans="1:14">
      <c r="A205" t="s">
        <v>470</v>
      </c>
      <c r="B205" s="5">
        <v>2.7494126816207913</v>
      </c>
      <c r="E205" s="5"/>
      <c r="H205" s="5"/>
      <c r="J205" s="14" t="s">
        <v>1178</v>
      </c>
      <c r="K205" s="14">
        <v>3.56</v>
      </c>
      <c r="M205" s="14" t="s">
        <v>1388</v>
      </c>
      <c r="N205" s="15">
        <v>1.3708430769230771</v>
      </c>
    </row>
    <row r="206" spans="1:14">
      <c r="A206" t="s">
        <v>471</v>
      </c>
      <c r="B206" s="5">
        <v>2.9257900989323136</v>
      </c>
      <c r="E206" s="5"/>
      <c r="H206" s="5"/>
      <c r="K206" s="5"/>
      <c r="M206" s="14" t="s">
        <v>1389</v>
      </c>
      <c r="N206" s="15">
        <v>1.2807876923076924</v>
      </c>
    </row>
    <row r="207" spans="1:14">
      <c r="A207" t="s">
        <v>469</v>
      </c>
      <c r="B207" s="5">
        <v>45.687644687842266</v>
      </c>
      <c r="E207" s="5">
        <f>79.5-73.86</f>
        <v>5.6400000000000006</v>
      </c>
      <c r="H207" s="5"/>
      <c r="J207" s="16" t="s">
        <v>1180</v>
      </c>
      <c r="K207" s="17">
        <f>SUM(K208:K221)</f>
        <v>73.225702924262805</v>
      </c>
      <c r="M207" s="14" t="s">
        <v>1390</v>
      </c>
      <c r="N207" s="15">
        <v>1.2707815384615386</v>
      </c>
    </row>
    <row r="208" spans="1:14">
      <c r="A208" t="s">
        <v>472</v>
      </c>
      <c r="B208" s="11">
        <v>9.2849992341421341</v>
      </c>
      <c r="E208" s="5"/>
      <c r="H208" s="5"/>
      <c r="J208" s="14" t="s">
        <v>1181</v>
      </c>
      <c r="K208" s="14">
        <v>4.21</v>
      </c>
      <c r="M208" s="14" t="s">
        <v>1391</v>
      </c>
      <c r="N208" s="15">
        <v>1.04064</v>
      </c>
    </row>
    <row r="209" spans="1:14">
      <c r="A209" t="s">
        <v>473</v>
      </c>
      <c r="B209" s="11">
        <v>5.4569732341010795</v>
      </c>
      <c r="E209" s="5"/>
      <c r="H209" s="11"/>
      <c r="J209" s="14" t="s">
        <v>1182</v>
      </c>
      <c r="K209" s="14">
        <v>3.93</v>
      </c>
      <c r="M209" s="14" t="s">
        <v>1392</v>
      </c>
      <c r="N209" s="15">
        <v>0.9906092307692308</v>
      </c>
    </row>
    <row r="210" spans="1:14">
      <c r="A210" t="s">
        <v>474</v>
      </c>
      <c r="B210" s="11">
        <v>2.1583550851295312</v>
      </c>
      <c r="H210" s="11"/>
      <c r="J210" s="14" t="s">
        <v>1183</v>
      </c>
      <c r="K210" s="14">
        <v>2.0699999999999998</v>
      </c>
      <c r="M210" s="14" t="s">
        <v>1393</v>
      </c>
      <c r="N210" s="15">
        <v>0.9906092307692308</v>
      </c>
    </row>
    <row r="211" spans="1:14">
      <c r="A211" t="s">
        <v>475</v>
      </c>
      <c r="B211" s="11">
        <v>6.0780093670864623</v>
      </c>
      <c r="E211" s="5"/>
      <c r="H211" s="11"/>
      <c r="J211" s="14" t="s">
        <v>1184</v>
      </c>
      <c r="K211" s="14">
        <v>11.53</v>
      </c>
      <c r="M211" s="14" t="s">
        <v>1394</v>
      </c>
      <c r="N211" s="15">
        <v>0.96059076923076925</v>
      </c>
    </row>
    <row r="212" spans="1:14">
      <c r="A212" t="s">
        <v>476</v>
      </c>
      <c r="B212" s="11">
        <v>2.1583550851295312</v>
      </c>
      <c r="E212" s="5"/>
      <c r="H212" s="11"/>
      <c r="J212" s="14" t="s">
        <v>1185</v>
      </c>
      <c r="K212" s="14">
        <v>7.13</v>
      </c>
      <c r="M212" s="14" t="s">
        <v>1395</v>
      </c>
      <c r="N212" s="15">
        <v>0.86052923076923082</v>
      </c>
    </row>
    <row r="213" spans="1:14">
      <c r="E213" s="5"/>
      <c r="H213" s="11"/>
      <c r="J213" s="14" t="s">
        <v>1186</v>
      </c>
      <c r="K213" s="14">
        <v>7.07</v>
      </c>
      <c r="M213" s="14" t="s">
        <v>1396</v>
      </c>
      <c r="N213" s="15">
        <v>0.57035076923076922</v>
      </c>
    </row>
    <row r="214" spans="1:14">
      <c r="A214" s="16" t="s">
        <v>252</v>
      </c>
      <c r="B214" s="3">
        <f>SUM(B215:B218)</f>
        <v>74.281780888615145</v>
      </c>
      <c r="E214" s="5"/>
      <c r="J214" s="14" t="s">
        <v>1187</v>
      </c>
      <c r="K214" s="14">
        <v>2.88</v>
      </c>
      <c r="M214" s="14" t="s">
        <v>1397</v>
      </c>
      <c r="N214" s="15">
        <v>0.51031384615384623</v>
      </c>
    </row>
    <row r="215" spans="1:14">
      <c r="A215" s="14" t="s">
        <v>986</v>
      </c>
      <c r="B215" s="5">
        <v>30.08624950711938</v>
      </c>
      <c r="H215" s="5"/>
      <c r="J215" s="14" t="s">
        <v>1188</v>
      </c>
      <c r="K215" s="14">
        <v>2.0699999999999998</v>
      </c>
      <c r="M215" s="14" t="s">
        <v>1398</v>
      </c>
      <c r="N215" s="15">
        <v>0.36022153846153848</v>
      </c>
    </row>
    <row r="216" spans="1:14">
      <c r="A216" s="4" t="s">
        <v>301</v>
      </c>
      <c r="B216" s="5">
        <v>35.286714567360342</v>
      </c>
      <c r="E216" s="5"/>
      <c r="H216" s="5"/>
      <c r="J216" s="14" t="s">
        <v>1189</v>
      </c>
      <c r="K216" s="14">
        <v>1.77</v>
      </c>
      <c r="M216" s="14" t="s">
        <v>1399</v>
      </c>
      <c r="N216" s="15">
        <v>0.27016615384615389</v>
      </c>
    </row>
    <row r="217" spans="1:14">
      <c r="A217" t="s">
        <v>479</v>
      </c>
      <c r="B217" s="5">
        <v>5.569283196950944</v>
      </c>
      <c r="E217" s="5"/>
      <c r="H217" s="5"/>
      <c r="J217" s="14" t="s">
        <v>1190</v>
      </c>
      <c r="K217" s="14">
        <v>0.62</v>
      </c>
      <c r="M217" s="14" t="s">
        <v>1400</v>
      </c>
      <c r="N217" s="15">
        <v>8.0049230769230775E-2</v>
      </c>
    </row>
    <row r="218" spans="1:14">
      <c r="A218" t="s">
        <v>480</v>
      </c>
      <c r="B218" s="5">
        <v>3.3395336171844785</v>
      </c>
      <c r="E218" s="5"/>
      <c r="H218" s="5"/>
      <c r="J218" s="14" t="s">
        <v>1191</v>
      </c>
      <c r="K218" s="14">
        <v>10.55</v>
      </c>
      <c r="M218" s="14" t="s">
        <v>1401</v>
      </c>
      <c r="N218" s="15">
        <v>7.004307692307693E-2</v>
      </c>
    </row>
    <row r="219" spans="1:14">
      <c r="E219" s="5"/>
      <c r="H219" s="5"/>
      <c r="J219" s="14" t="s">
        <v>1192</v>
      </c>
      <c r="K219" s="14">
        <v>9.81</v>
      </c>
      <c r="M219" s="14" t="s">
        <v>1402</v>
      </c>
      <c r="N219" s="15">
        <v>4.0024615384615388E-2</v>
      </c>
    </row>
    <row r="220" spans="1:14">
      <c r="A220" s="16" t="s">
        <v>989</v>
      </c>
      <c r="B220" s="3">
        <f>SUM(B221:B223)</f>
        <v>75.048844795950032</v>
      </c>
      <c r="E220" s="5"/>
      <c r="J220" s="14" t="s">
        <v>1193</v>
      </c>
      <c r="K220" s="14">
        <v>5.43</v>
      </c>
      <c r="N220" s="14"/>
    </row>
    <row r="221" spans="1:14">
      <c r="A221" t="s">
        <v>482</v>
      </c>
      <c r="B221" s="5">
        <v>10.357780085568235</v>
      </c>
      <c r="E221" s="11"/>
      <c r="H221" s="5"/>
      <c r="J221" s="14" t="s">
        <v>1229</v>
      </c>
      <c r="K221" s="15">
        <v>4.1557029242628172</v>
      </c>
      <c r="M221" s="16" t="s">
        <v>1407</v>
      </c>
      <c r="N221" s="17">
        <f>SUM(N222:N234)</f>
        <v>70.036787692307684</v>
      </c>
    </row>
    <row r="222" spans="1:14">
      <c r="A222" t="s">
        <v>483</v>
      </c>
      <c r="B222" s="5">
        <v>6.1682296610937541</v>
      </c>
      <c r="E222" s="11"/>
      <c r="H222" s="5"/>
      <c r="K222" s="5"/>
      <c r="M222" s="14" t="s">
        <v>1404</v>
      </c>
      <c r="N222" s="14">
        <v>31.49</v>
      </c>
    </row>
    <row r="223" spans="1:14">
      <c r="A223" t="s">
        <v>484</v>
      </c>
      <c r="B223" s="5">
        <v>58.522835049288048</v>
      </c>
      <c r="E223" s="11"/>
      <c r="H223" s="5"/>
      <c r="M223" s="14" t="s">
        <v>1405</v>
      </c>
      <c r="N223" s="14">
        <v>16.52</v>
      </c>
    </row>
    <row r="224" spans="1:14">
      <c r="E224" s="11"/>
      <c r="H224" s="5"/>
      <c r="M224" s="14" t="s">
        <v>1406</v>
      </c>
      <c r="N224" s="14">
        <v>10.99</v>
      </c>
    </row>
    <row r="225" spans="1:14">
      <c r="A225" s="16" t="s">
        <v>985</v>
      </c>
      <c r="B225" s="3">
        <f>SUM(B226:B235)</f>
        <v>76.487486143335872</v>
      </c>
      <c r="E225" s="11"/>
      <c r="M225" s="14" t="s">
        <v>1408</v>
      </c>
      <c r="N225" s="15">
        <v>4.6628676923076924</v>
      </c>
    </row>
    <row r="226" spans="1:14">
      <c r="A226" t="s">
        <v>486</v>
      </c>
      <c r="B226" s="5">
        <v>6.4849317969096489</v>
      </c>
      <c r="E226" s="11"/>
      <c r="H226" s="5"/>
      <c r="M226" s="14" t="s">
        <v>1409</v>
      </c>
      <c r="N226" s="15">
        <v>1.771089230769231</v>
      </c>
    </row>
    <row r="227" spans="1:14">
      <c r="A227" t="s">
        <v>487</v>
      </c>
      <c r="B227" s="5">
        <v>4.6728158473807362</v>
      </c>
      <c r="H227" s="5"/>
      <c r="M227" s="14" t="s">
        <v>1410</v>
      </c>
      <c r="N227" s="15">
        <v>1.3908553846153846</v>
      </c>
    </row>
    <row r="228" spans="1:14">
      <c r="A228" t="s">
        <v>488</v>
      </c>
      <c r="B228" s="5">
        <v>10.658906736835798</v>
      </c>
      <c r="H228" s="5"/>
      <c r="M228" s="14" t="s">
        <v>1411</v>
      </c>
      <c r="N228" s="15">
        <v>1.17072</v>
      </c>
    </row>
    <row r="229" spans="1:14">
      <c r="A229" t="s">
        <v>489</v>
      </c>
      <c r="B229" s="5">
        <v>24.402955969331867</v>
      </c>
      <c r="H229" s="5"/>
      <c r="M229" s="14" t="s">
        <v>1412</v>
      </c>
      <c r="N229" s="15">
        <v>0.98060307692307702</v>
      </c>
    </row>
    <row r="230" spans="1:14">
      <c r="A230" t="s">
        <v>490</v>
      </c>
      <c r="B230" s="11">
        <v>8.8574005852013773</v>
      </c>
      <c r="H230" s="5"/>
      <c r="M230" s="14" t="s">
        <v>1413</v>
      </c>
      <c r="N230" s="15">
        <v>0.48029538461538462</v>
      </c>
    </row>
    <row r="231" spans="1:14">
      <c r="A231" t="s">
        <v>491</v>
      </c>
      <c r="B231" s="11">
        <v>7.7476802819979875</v>
      </c>
      <c r="H231" s="11"/>
      <c r="M231" s="14" t="s">
        <v>1414</v>
      </c>
      <c r="N231" s="15">
        <v>0.3502153846153846</v>
      </c>
    </row>
    <row r="232" spans="1:14">
      <c r="A232" t="s">
        <v>492</v>
      </c>
      <c r="B232" s="11">
        <v>4.5814140957938161</v>
      </c>
      <c r="H232" s="11"/>
      <c r="M232" s="14" t="s">
        <v>1415</v>
      </c>
      <c r="N232" s="15">
        <v>0.11006769230769231</v>
      </c>
    </row>
    <row r="233" spans="1:14">
      <c r="A233" t="s">
        <v>493</v>
      </c>
      <c r="B233" s="11">
        <v>2.9422859415209177</v>
      </c>
      <c r="H233" s="11"/>
      <c r="M233" s="14" t="s">
        <v>1416</v>
      </c>
      <c r="N233" s="15">
        <v>8.0049230769230775E-2</v>
      </c>
    </row>
    <row r="234" spans="1:14">
      <c r="A234" t="s">
        <v>494</v>
      </c>
      <c r="B234" s="11">
        <v>4.9988318245216981</v>
      </c>
      <c r="H234" s="11"/>
      <c r="K234" s="11"/>
      <c r="M234" s="14" t="s">
        <v>1417</v>
      </c>
      <c r="N234" s="15">
        <v>4.0024615384615388E-2</v>
      </c>
    </row>
    <row r="235" spans="1:14">
      <c r="A235" t="s">
        <v>495</v>
      </c>
      <c r="B235" s="11">
        <v>1.1402630638420166</v>
      </c>
      <c r="H235" s="11"/>
      <c r="K235" s="11"/>
      <c r="N235" s="14"/>
    </row>
    <row r="236" spans="1:14">
      <c r="H236" s="11"/>
      <c r="K236" s="11"/>
      <c r="M236" s="16" t="s">
        <v>1422</v>
      </c>
      <c r="N236" s="16">
        <f>SUM(N237:N240)</f>
        <v>72.12</v>
      </c>
    </row>
    <row r="237" spans="1:14">
      <c r="M237" s="14" t="s">
        <v>1418</v>
      </c>
      <c r="N237" s="14">
        <v>43.59</v>
      </c>
    </row>
    <row r="238" spans="1:14">
      <c r="M238" s="14" t="s">
        <v>1419</v>
      </c>
      <c r="N238" s="14">
        <v>18.190000000000001</v>
      </c>
    </row>
    <row r="239" spans="1:14">
      <c r="M239" s="14" t="s">
        <v>1420</v>
      </c>
      <c r="N239" s="14">
        <v>6.86</v>
      </c>
    </row>
    <row r="240" spans="1:14">
      <c r="M240" s="14" t="s">
        <v>1421</v>
      </c>
      <c r="N240" s="14">
        <v>3.48</v>
      </c>
    </row>
    <row r="241" spans="13:14">
      <c r="N241" s="14"/>
    </row>
    <row r="242" spans="13:14">
      <c r="M242" s="16" t="s">
        <v>1441</v>
      </c>
      <c r="N242" s="17">
        <f>SUM(N243:N261)</f>
        <v>64.500718901453951</v>
      </c>
    </row>
    <row r="243" spans="13:14">
      <c r="M243" s="14" t="s">
        <v>1433</v>
      </c>
      <c r="N243" s="15">
        <v>9.4804577275174982</v>
      </c>
    </row>
    <row r="244" spans="13:14">
      <c r="M244" s="14" t="s">
        <v>1431</v>
      </c>
      <c r="N244" s="15">
        <v>9.0808131394722658</v>
      </c>
    </row>
    <row r="245" spans="13:14">
      <c r="M245" s="14" t="s">
        <v>1423</v>
      </c>
      <c r="N245" s="15">
        <v>8.2593214862681741</v>
      </c>
    </row>
    <row r="246" spans="13:14">
      <c r="M246" s="14" t="s">
        <v>1425</v>
      </c>
      <c r="N246" s="15">
        <v>7.1269951534733433</v>
      </c>
    </row>
    <row r="247" spans="13:14">
      <c r="M247" s="14" t="s">
        <v>1434</v>
      </c>
      <c r="N247" s="15">
        <v>4.1629644588045229</v>
      </c>
    </row>
    <row r="248" spans="13:14">
      <c r="M248" s="14" t="s">
        <v>1403</v>
      </c>
      <c r="N248" s="15">
        <v>3.7189149165320403</v>
      </c>
    </row>
    <row r="249" spans="13:14">
      <c r="M249" s="14" t="s">
        <v>1435</v>
      </c>
      <c r="N249" s="15">
        <v>3.4635864297253631</v>
      </c>
    </row>
    <row r="250" spans="13:14">
      <c r="M250" s="14" t="s">
        <v>1427</v>
      </c>
      <c r="N250" s="15">
        <v>3.4302827140549268</v>
      </c>
    </row>
    <row r="251" spans="13:14">
      <c r="M251" s="14" t="s">
        <v>1436</v>
      </c>
      <c r="N251" s="15">
        <v>3.4302827140549268</v>
      </c>
    </row>
    <row r="252" spans="13:14">
      <c r="M252" s="14" t="s">
        <v>1424</v>
      </c>
      <c r="N252" s="15">
        <v>3.2748653742595581</v>
      </c>
    </row>
    <row r="253" spans="13:14">
      <c r="M253" s="14" t="s">
        <v>1437</v>
      </c>
      <c r="N253" s="15">
        <v>2.2646526655896606</v>
      </c>
    </row>
    <row r="254" spans="13:14">
      <c r="M254" s="14" t="s">
        <v>1428</v>
      </c>
      <c r="N254" s="15">
        <v>1.7095907377490573</v>
      </c>
    </row>
    <row r="255" spans="13:14">
      <c r="M255" s="14" t="s">
        <v>1426</v>
      </c>
      <c r="N255" s="15">
        <v>1.5208696822832524</v>
      </c>
    </row>
    <row r="256" spans="13:14">
      <c r="M256" s="14" t="s">
        <v>1430</v>
      </c>
      <c r="N256" s="15">
        <v>0.78818793753365624</v>
      </c>
    </row>
    <row r="257" spans="1:14">
      <c r="M257" s="14" t="s">
        <v>1438</v>
      </c>
      <c r="N257" s="14">
        <v>0.75</v>
      </c>
    </row>
    <row r="258" spans="1:14">
      <c r="M258" s="14" t="s">
        <v>1432</v>
      </c>
      <c r="N258" s="15">
        <v>0.72158050619278402</v>
      </c>
    </row>
    <row r="259" spans="1:14">
      <c r="M259" s="14" t="s">
        <v>1439</v>
      </c>
      <c r="N259" s="14">
        <v>0.56999999999999995</v>
      </c>
    </row>
    <row r="260" spans="1:14">
      <c r="M260" s="14" t="s">
        <v>1429</v>
      </c>
      <c r="N260" s="15">
        <v>0.47735325794291861</v>
      </c>
    </row>
    <row r="261" spans="1:14">
      <c r="M261" s="14" t="s">
        <v>1440</v>
      </c>
      <c r="N261" s="14">
        <v>0.27</v>
      </c>
    </row>
    <row r="262" spans="1:14">
      <c r="N262" s="14"/>
    </row>
    <row r="263" spans="1:14">
      <c r="M263" s="16" t="s">
        <v>1447</v>
      </c>
      <c r="N263" s="17">
        <f>SUM(N264:N270)</f>
        <v>68.916488960689264</v>
      </c>
    </row>
    <row r="264" spans="1:14">
      <c r="A264" t="s">
        <v>598</v>
      </c>
      <c r="B264">
        <v>1.97</v>
      </c>
      <c r="M264" s="14" t="s">
        <v>1442</v>
      </c>
      <c r="N264" s="15">
        <v>21.269973074851908</v>
      </c>
    </row>
    <row r="265" spans="1:14">
      <c r="M265" s="14" t="s">
        <v>1443</v>
      </c>
      <c r="N265" s="15">
        <v>15.13098815293484</v>
      </c>
    </row>
    <row r="266" spans="1:14">
      <c r="M266" s="14" t="s">
        <v>1444</v>
      </c>
      <c r="N266" s="15">
        <v>2.6642972536348943</v>
      </c>
    </row>
    <row r="267" spans="1:14">
      <c r="M267" s="14" t="s">
        <v>1445</v>
      </c>
      <c r="N267" s="15">
        <v>6.4942245557350553</v>
      </c>
    </row>
    <row r="268" spans="1:14">
      <c r="M268" s="14" t="s">
        <v>1446</v>
      </c>
      <c r="N268" s="15">
        <v>3.7633198707592888</v>
      </c>
    </row>
    <row r="269" spans="1:14">
      <c r="M269" s="14" t="s">
        <v>1447</v>
      </c>
      <c r="N269" s="15">
        <v>16.851680129240709</v>
      </c>
    </row>
    <row r="270" spans="1:14">
      <c r="M270" s="14" t="s">
        <v>1448</v>
      </c>
      <c r="N270" s="15">
        <v>2.7420059235325791</v>
      </c>
    </row>
    <row r="271" spans="1:14">
      <c r="N271" s="14"/>
    </row>
    <row r="272" spans="1:14">
      <c r="M272" s="16" t="s">
        <v>1450</v>
      </c>
      <c r="N272" s="17">
        <f>SUM(N273:N276)</f>
        <v>74.322792137856737</v>
      </c>
    </row>
    <row r="273" spans="13:14">
      <c r="M273" s="14" t="s">
        <v>1449</v>
      </c>
      <c r="N273" s="15">
        <v>11.74511039310716</v>
      </c>
    </row>
    <row r="274" spans="13:14">
      <c r="M274" s="14" t="s">
        <v>1450</v>
      </c>
      <c r="N274" s="15">
        <v>44.316144318793746</v>
      </c>
    </row>
    <row r="275" spans="13:14">
      <c r="M275" s="14" t="s">
        <v>1451</v>
      </c>
      <c r="N275" s="15">
        <v>11.400971997845986</v>
      </c>
    </row>
    <row r="276" spans="13:14">
      <c r="M276" s="14" t="s">
        <v>1452</v>
      </c>
      <c r="N276" s="15">
        <v>6.8605654281098536</v>
      </c>
    </row>
    <row r="277" spans="13:14">
      <c r="N277" s="14"/>
    </row>
    <row r="278" spans="13:14">
      <c r="N278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3"/>
  <sheetViews>
    <sheetView topLeftCell="A27" workbookViewId="0">
      <selection activeCell="C116" sqref="C116"/>
    </sheetView>
  </sheetViews>
  <sheetFormatPr baseColWidth="10" defaultRowHeight="15"/>
  <cols>
    <col min="1" max="1" width="19.85546875" customWidth="1"/>
    <col min="2" max="2" width="11.85546875" bestFit="1" customWidth="1"/>
  </cols>
  <sheetData>
    <row r="1" spans="1:5">
      <c r="A1" s="1" t="s">
        <v>33</v>
      </c>
      <c r="B1" s="3">
        <v>259.07</v>
      </c>
      <c r="D1" t="s">
        <v>35</v>
      </c>
      <c r="E1">
        <f>SUMIF(C1:C67,"OCE",B1:B67)</f>
        <v>73.576133343909873</v>
      </c>
    </row>
    <row r="2" spans="1:5">
      <c r="A2" t="s">
        <v>0</v>
      </c>
      <c r="B2" s="2">
        <v>4.8601955340498959</v>
      </c>
      <c r="C2" t="s">
        <v>191</v>
      </c>
      <c r="D2" t="s">
        <v>85</v>
      </c>
      <c r="E2">
        <f>SUMIF(C1:C86,"FIL",B1:B86)</f>
        <v>73.570460487225205</v>
      </c>
    </row>
    <row r="3" spans="1:5">
      <c r="A3" t="s">
        <v>1</v>
      </c>
      <c r="B3" s="2">
        <v>13.902419783445048</v>
      </c>
      <c r="C3" t="s">
        <v>191</v>
      </c>
      <c r="D3" t="s">
        <v>111</v>
      </c>
      <c r="E3">
        <f>SUMIF(C1:C104,"MAL",B1:B104)</f>
        <v>72.087547716055795</v>
      </c>
    </row>
    <row r="4" spans="1:5">
      <c r="A4" t="s">
        <v>2</v>
      </c>
      <c r="B4" s="2">
        <v>5.2403799627176451</v>
      </c>
      <c r="C4" t="s">
        <v>191</v>
      </c>
      <c r="D4" t="s">
        <v>139</v>
      </c>
      <c r="E4">
        <f>SUMIF(C1:C104,"JAV",B1:B104)</f>
        <v>73.304973611686862</v>
      </c>
    </row>
    <row r="5" spans="1:5">
      <c r="A5" t="s">
        <v>3</v>
      </c>
      <c r="B5" s="2">
        <v>6.5350620711537708</v>
      </c>
      <c r="C5" t="s">
        <v>191</v>
      </c>
      <c r="D5" t="s">
        <v>168</v>
      </c>
      <c r="E5">
        <f>SUMIF(C1:C104,"JAK",B1:B104)</f>
        <v>70.1509330988426</v>
      </c>
    </row>
    <row r="6" spans="1:5">
      <c r="A6" t="s">
        <v>4</v>
      </c>
      <c r="B6" s="2">
        <v>3.5038618966406223</v>
      </c>
      <c r="C6" t="s">
        <v>191</v>
      </c>
      <c r="D6" t="s">
        <v>191</v>
      </c>
      <c r="E6">
        <f>SUMIF(C1:C104,"SUM",B1:B104)</f>
        <v>72.819951742279713</v>
      </c>
    </row>
    <row r="7" spans="1:5">
      <c r="A7" t="s">
        <v>5</v>
      </c>
      <c r="B7" s="2">
        <v>8.2202038630865033</v>
      </c>
      <c r="C7" t="s">
        <v>191</v>
      </c>
      <c r="D7" t="s">
        <v>232</v>
      </c>
      <c r="E7">
        <f>SUMIF(C1:C105,"VTN",B1:B105)</f>
        <v>0</v>
      </c>
    </row>
    <row r="8" spans="1:5">
      <c r="A8" t="s">
        <v>6</v>
      </c>
      <c r="B8" s="2">
        <v>1.8803716336810377</v>
      </c>
      <c r="C8" t="s">
        <v>191</v>
      </c>
    </row>
    <row r="9" spans="1:5">
      <c r="A9" t="s">
        <v>7</v>
      </c>
      <c r="B9" s="2">
        <v>8.1893780985999278</v>
      </c>
      <c r="C9" t="s">
        <v>168</v>
      </c>
    </row>
    <row r="10" spans="1:5">
      <c r="A10" t="s">
        <v>8</v>
      </c>
      <c r="B10" s="2">
        <v>1.4179851663824217</v>
      </c>
      <c r="C10" t="s">
        <v>191</v>
      </c>
    </row>
    <row r="11" spans="1:5">
      <c r="A11" t="s">
        <v>9</v>
      </c>
      <c r="B11" s="2">
        <v>2.0858767302582</v>
      </c>
      <c r="C11" t="s">
        <v>191</v>
      </c>
    </row>
    <row r="12" spans="1:5">
      <c r="A12" t="s">
        <v>10</v>
      </c>
      <c r="B12" s="2">
        <v>10.419108396462143</v>
      </c>
      <c r="C12" t="s">
        <v>168</v>
      </c>
    </row>
    <row r="13" spans="1:5">
      <c r="A13" t="s">
        <v>11</v>
      </c>
      <c r="B13" s="2"/>
    </row>
    <row r="14" spans="1:5">
      <c r="A14" s="6" t="s">
        <v>142</v>
      </c>
      <c r="B14" s="7">
        <v>2.6504432958894815</v>
      </c>
      <c r="C14" t="s">
        <v>168</v>
      </c>
    </row>
    <row r="15" spans="1:5">
      <c r="A15" s="6" t="s">
        <v>143</v>
      </c>
      <c r="B15" s="7">
        <v>0.19518768458100832</v>
      </c>
      <c r="C15" t="s">
        <v>139</v>
      </c>
    </row>
    <row r="16" spans="1:5">
      <c r="A16" s="6" t="s">
        <v>144</v>
      </c>
      <c r="B16" s="7">
        <v>2.5785320436754255</v>
      </c>
      <c r="C16" t="s">
        <v>168</v>
      </c>
    </row>
    <row r="17" spans="1:9">
      <c r="A17" s="6" t="s">
        <v>145</v>
      </c>
      <c r="B17" s="7">
        <v>1.0478496751190973</v>
      </c>
      <c r="C17" t="s">
        <v>168</v>
      </c>
    </row>
    <row r="18" spans="1:9">
      <c r="A18" s="6" t="s">
        <v>146</v>
      </c>
      <c r="B18" s="7">
        <v>0.59583608977360436</v>
      </c>
      <c r="C18" t="s">
        <v>168</v>
      </c>
    </row>
    <row r="19" spans="1:9">
      <c r="A19" s="6" t="s">
        <v>147</v>
      </c>
      <c r="B19" s="7">
        <v>0.32873715297854034</v>
      </c>
      <c r="C19" t="s">
        <v>139</v>
      </c>
    </row>
    <row r="20" spans="1:9">
      <c r="A20" s="6" t="s">
        <v>148</v>
      </c>
      <c r="B20" s="7">
        <v>1.9210577377183451</v>
      </c>
      <c r="C20" t="s">
        <v>168</v>
      </c>
    </row>
    <row r="21" spans="1:9">
      <c r="A21" s="6" t="s">
        <v>149</v>
      </c>
      <c r="B21" s="7">
        <v>0.32873715297854034</v>
      </c>
      <c r="C21" t="s">
        <v>168</v>
      </c>
    </row>
    <row r="22" spans="1:9">
      <c r="A22" s="6" t="s">
        <v>150</v>
      </c>
      <c r="B22" s="7">
        <v>0.69856645007939822</v>
      </c>
      <c r="C22" t="s">
        <v>139</v>
      </c>
    </row>
    <row r="23" spans="1:9">
      <c r="A23" s="6" t="s">
        <v>151</v>
      </c>
      <c r="B23" s="7">
        <v>3.5133783224581498</v>
      </c>
      <c r="C23" t="s">
        <v>168</v>
      </c>
    </row>
    <row r="24" spans="1:9">
      <c r="A24" s="6" t="s">
        <v>152</v>
      </c>
      <c r="B24" s="7">
        <v>2.9072691966539663</v>
      </c>
      <c r="C24" t="s">
        <v>168</v>
      </c>
    </row>
    <row r="25" spans="1:9">
      <c r="A25" s="6" t="s">
        <v>153</v>
      </c>
      <c r="B25" s="7">
        <v>5.2700674836872246</v>
      </c>
      <c r="C25" t="s">
        <v>168</v>
      </c>
    </row>
    <row r="26" spans="1:9">
      <c r="A26" s="6" t="s">
        <v>154</v>
      </c>
      <c r="B26" s="7">
        <v>1.6950509450455986</v>
      </c>
      <c r="C26" t="s">
        <v>139</v>
      </c>
    </row>
    <row r="27" spans="1:9">
      <c r="A27" s="6" t="s">
        <v>155</v>
      </c>
      <c r="B27" s="7">
        <v>2.4038904311555762</v>
      </c>
      <c r="C27" t="s">
        <v>168</v>
      </c>
      <c r="H27" t="s">
        <v>36</v>
      </c>
      <c r="I27" t="s">
        <v>37</v>
      </c>
    </row>
    <row r="28" spans="1:9">
      <c r="A28" s="6" t="s">
        <v>156</v>
      </c>
      <c r="B28" s="7">
        <v>2.2806139987886236</v>
      </c>
      <c r="C28" t="s">
        <v>139</v>
      </c>
      <c r="H28" t="s">
        <v>38</v>
      </c>
      <c r="I28" t="s">
        <v>39</v>
      </c>
    </row>
    <row r="29" spans="1:9">
      <c r="A29" s="6" t="s">
        <v>157</v>
      </c>
      <c r="B29" s="7">
        <v>2.6607163319200606</v>
      </c>
      <c r="C29" t="s">
        <v>168</v>
      </c>
      <c r="H29" t="s">
        <v>41</v>
      </c>
      <c r="I29" t="s">
        <v>42</v>
      </c>
    </row>
    <row r="30" spans="1:9">
      <c r="A30" s="6" t="s">
        <v>158</v>
      </c>
      <c r="B30" s="7">
        <v>1.83887344947371</v>
      </c>
      <c r="C30" t="s">
        <v>168</v>
      </c>
      <c r="H30" t="s">
        <v>43</v>
      </c>
      <c r="I30" t="s">
        <v>44</v>
      </c>
    </row>
    <row r="31" spans="1:9">
      <c r="A31" s="6" t="s">
        <v>159</v>
      </c>
      <c r="B31" s="7">
        <v>2.3525252510026795</v>
      </c>
      <c r="C31" t="s">
        <v>168</v>
      </c>
      <c r="H31" t="s">
        <v>140</v>
      </c>
      <c r="I31" t="s">
        <v>141</v>
      </c>
    </row>
    <row r="32" spans="1:9">
      <c r="A32" s="6" t="s">
        <v>160</v>
      </c>
      <c r="B32" s="7">
        <v>1.1403069993943118</v>
      </c>
      <c r="C32" t="s">
        <v>139</v>
      </c>
    </row>
    <row r="33" spans="1:3">
      <c r="A33" s="6" t="s">
        <v>161</v>
      </c>
      <c r="B33" s="7">
        <v>1.2841295038224232</v>
      </c>
      <c r="C33" t="s">
        <v>168</v>
      </c>
    </row>
    <row r="34" spans="1:3">
      <c r="A34" s="6" t="s">
        <v>162</v>
      </c>
      <c r="B34" s="7">
        <v>0.94511931481330347</v>
      </c>
      <c r="C34" t="s">
        <v>168</v>
      </c>
    </row>
    <row r="35" spans="1:3">
      <c r="A35" s="6" t="s">
        <v>163</v>
      </c>
      <c r="B35" s="7">
        <v>1.6231396928315429</v>
      </c>
      <c r="C35" t="s">
        <v>168</v>
      </c>
    </row>
    <row r="36" spans="1:3">
      <c r="A36" s="6" t="s">
        <v>164</v>
      </c>
      <c r="B36" s="7">
        <v>2.5888050797060052</v>
      </c>
      <c r="C36" t="s">
        <v>168</v>
      </c>
    </row>
    <row r="37" spans="1:3">
      <c r="A37" s="6" t="s">
        <v>165</v>
      </c>
      <c r="B37" s="7">
        <v>1.2122182516083675</v>
      </c>
      <c r="C37" t="s">
        <v>168</v>
      </c>
    </row>
    <row r="38" spans="1:3">
      <c r="A38" s="6" t="s">
        <v>166</v>
      </c>
      <c r="B38" s="7">
        <v>1.8491464855042894</v>
      </c>
      <c r="C38" t="s">
        <v>139</v>
      </c>
    </row>
    <row r="39" spans="1:3">
      <c r="A39" s="6" t="s">
        <v>167</v>
      </c>
      <c r="B39" s="7">
        <v>1.6642318369538605</v>
      </c>
      <c r="C39" t="s">
        <v>168</v>
      </c>
    </row>
    <row r="40" spans="1:3">
      <c r="A40" t="s">
        <v>12</v>
      </c>
      <c r="B40" s="2">
        <v>33.682285328996947</v>
      </c>
      <c r="C40" t="s">
        <v>139</v>
      </c>
    </row>
    <row r="41" spans="1:3">
      <c r="A41" t="s">
        <v>13</v>
      </c>
      <c r="B41" s="2">
        <v>3.6888164835600681</v>
      </c>
      <c r="C41" t="s">
        <v>139</v>
      </c>
    </row>
    <row r="42" spans="1:3">
      <c r="A42" t="s">
        <v>14</v>
      </c>
      <c r="B42" s="2"/>
    </row>
    <row r="43" spans="1:3">
      <c r="A43" s="6" t="s">
        <v>128</v>
      </c>
      <c r="B43" s="7">
        <v>10.467767886830977</v>
      </c>
      <c r="C43" t="s">
        <v>139</v>
      </c>
    </row>
    <row r="44" spans="1:3">
      <c r="A44" s="6" t="s">
        <v>129</v>
      </c>
      <c r="B44" s="7">
        <v>7.2010846797532047</v>
      </c>
      <c r="C44" t="s">
        <v>139</v>
      </c>
    </row>
    <row r="45" spans="1:3">
      <c r="A45" s="6" t="s">
        <v>130</v>
      </c>
      <c r="B45" s="7">
        <v>8.0228917758733989</v>
      </c>
      <c r="C45" t="s">
        <v>88</v>
      </c>
    </row>
    <row r="46" spans="1:3">
      <c r="A46" s="6" t="s">
        <v>131</v>
      </c>
      <c r="B46" s="7">
        <v>10.077409516173887</v>
      </c>
      <c r="C46" t="s">
        <v>139</v>
      </c>
    </row>
    <row r="47" spans="1:3">
      <c r="A47" s="6" t="s">
        <v>132</v>
      </c>
      <c r="B47" s="7">
        <v>3.8214029969589047</v>
      </c>
      <c r="C47" t="s">
        <v>88</v>
      </c>
    </row>
    <row r="48" spans="1:3">
      <c r="A48" t="s">
        <v>15</v>
      </c>
      <c r="B48" s="2">
        <v>12.155626462539168</v>
      </c>
      <c r="C48" t="s">
        <v>168</v>
      </c>
    </row>
    <row r="49" spans="1:3">
      <c r="A49" t="s">
        <v>16</v>
      </c>
      <c r="B49" s="2">
        <v>4.346432792606989</v>
      </c>
      <c r="C49" t="s">
        <v>88</v>
      </c>
    </row>
    <row r="50" spans="1:3">
      <c r="A50" t="s">
        <v>17</v>
      </c>
      <c r="B50" s="2">
        <v>4.8293697695633213</v>
      </c>
      <c r="C50" t="s">
        <v>88</v>
      </c>
    </row>
    <row r="51" spans="1:3">
      <c r="A51" t="s">
        <v>18</v>
      </c>
      <c r="B51" s="2">
        <v>5.2095541982310714</v>
      </c>
      <c r="C51" t="s">
        <v>35</v>
      </c>
    </row>
    <row r="52" spans="1:3">
      <c r="A52" t="s">
        <v>28</v>
      </c>
      <c r="B52" s="2">
        <v>4.6752409471304484</v>
      </c>
      <c r="C52" t="s">
        <v>88</v>
      </c>
    </row>
    <row r="53" spans="1:3">
      <c r="A53" t="s">
        <v>31</v>
      </c>
      <c r="B53" s="2">
        <v>2.4352353944393768</v>
      </c>
      <c r="C53" t="s">
        <v>88</v>
      </c>
    </row>
    <row r="54" spans="1:3">
      <c r="A54" t="s">
        <v>29</v>
      </c>
      <c r="B54" s="2">
        <v>4.0176246380835288</v>
      </c>
      <c r="C54" t="s">
        <v>88</v>
      </c>
    </row>
    <row r="55" spans="1:3">
      <c r="A55" t="s">
        <v>30</v>
      </c>
      <c r="B55" s="2">
        <v>4.2334049894895491</v>
      </c>
      <c r="C55" t="s">
        <v>88</v>
      </c>
    </row>
    <row r="56" spans="1:3">
      <c r="A56" t="s">
        <v>19</v>
      </c>
      <c r="B56" s="2">
        <v>2.4455106492682348</v>
      </c>
      <c r="C56" t="s">
        <v>35</v>
      </c>
    </row>
    <row r="57" spans="1:3">
      <c r="A57" t="s">
        <v>20</v>
      </c>
      <c r="B57" s="2">
        <v>2.9181723713957086</v>
      </c>
      <c r="C57" t="s">
        <v>35</v>
      </c>
    </row>
    <row r="58" spans="1:3">
      <c r="A58" t="s">
        <v>32</v>
      </c>
      <c r="B58" s="2">
        <v>8.6312140562408288</v>
      </c>
      <c r="C58" t="s">
        <v>35</v>
      </c>
    </row>
    <row r="59" spans="1:3">
      <c r="A59" t="s">
        <v>21</v>
      </c>
      <c r="B59" s="2">
        <v>2.486611668583667</v>
      </c>
      <c r="C59" t="s">
        <v>35</v>
      </c>
    </row>
    <row r="60" spans="1:3">
      <c r="A60" t="s">
        <v>22</v>
      </c>
      <c r="B60" s="2">
        <v>1.1611037956609684</v>
      </c>
      <c r="C60" t="s">
        <v>35</v>
      </c>
    </row>
    <row r="61" spans="1:3">
      <c r="A61" t="s">
        <v>23</v>
      </c>
      <c r="B61" s="2">
        <v>1.3152326180938405</v>
      </c>
      <c r="C61" t="s">
        <v>35</v>
      </c>
    </row>
    <row r="62" spans="1:3">
      <c r="A62" t="s">
        <v>24</v>
      </c>
      <c r="B62" s="2">
        <v>1.75706857573474</v>
      </c>
      <c r="C62" t="s">
        <v>35</v>
      </c>
    </row>
    <row r="63" spans="1:3">
      <c r="A63" t="s">
        <v>25</v>
      </c>
      <c r="B63" s="2">
        <v>1.1713790504898267</v>
      </c>
      <c r="C63" t="s">
        <v>35</v>
      </c>
    </row>
    <row r="64" spans="1:3">
      <c r="A64" t="s">
        <v>26</v>
      </c>
      <c r="B64" s="2">
        <v>0.90422242493951532</v>
      </c>
      <c r="C64" t="s">
        <v>35</v>
      </c>
    </row>
    <row r="65" spans="1:3">
      <c r="A65" t="s">
        <v>27</v>
      </c>
      <c r="B65" s="2">
        <v>3.5860639352714871</v>
      </c>
      <c r="C65" t="s">
        <v>35</v>
      </c>
    </row>
    <row r="66" spans="1:3">
      <c r="A66" s="1" t="s">
        <v>34</v>
      </c>
      <c r="B66" s="3">
        <v>40.799999999999997</v>
      </c>
      <c r="C66" t="s">
        <v>35</v>
      </c>
    </row>
    <row r="67" spans="1:3">
      <c r="A67" s="1" t="s">
        <v>40</v>
      </c>
      <c r="B67" s="3">
        <v>1.19</v>
      </c>
      <c r="C67" t="s">
        <v>35</v>
      </c>
    </row>
    <row r="68" spans="1:3">
      <c r="A68" s="1" t="s">
        <v>84</v>
      </c>
    </row>
    <row r="69" spans="1:3">
      <c r="A69" t="s">
        <v>66</v>
      </c>
      <c r="B69" s="2">
        <v>5.1092008318478914</v>
      </c>
      <c r="C69" t="s">
        <v>85</v>
      </c>
    </row>
    <row r="70" spans="1:3">
      <c r="A70" t="s">
        <v>67</v>
      </c>
      <c r="B70" s="2">
        <v>3.5043226381461685</v>
      </c>
      <c r="C70" t="s">
        <v>85</v>
      </c>
    </row>
    <row r="71" spans="1:3">
      <c r="A71" t="s">
        <v>68</v>
      </c>
      <c r="B71" s="2">
        <v>11.39666666666667</v>
      </c>
      <c r="C71" t="s">
        <v>85</v>
      </c>
    </row>
    <row r="72" spans="1:3">
      <c r="A72" t="s">
        <v>69</v>
      </c>
      <c r="B72" s="2">
        <v>14.636895424836604</v>
      </c>
      <c r="C72" t="s">
        <v>85</v>
      </c>
    </row>
    <row r="73" spans="1:3">
      <c r="A73" t="s">
        <v>70</v>
      </c>
      <c r="B73" s="2">
        <v>5.8913250148544272</v>
      </c>
      <c r="C73" t="s">
        <v>85</v>
      </c>
    </row>
    <row r="74" spans="1:3">
      <c r="A74" t="s">
        <v>71</v>
      </c>
      <c r="B74" s="2">
        <v>4.5505407011289378</v>
      </c>
      <c r="C74" t="s">
        <v>85</v>
      </c>
    </row>
    <row r="75" spans="1:3">
      <c r="A75" t="s">
        <v>72</v>
      </c>
      <c r="B75" s="2">
        <v>6.1351039809863348</v>
      </c>
      <c r="C75" t="s">
        <v>85</v>
      </c>
    </row>
    <row r="76" spans="1:3">
      <c r="A76" t="s">
        <v>73</v>
      </c>
      <c r="B76" s="2">
        <v>4.5099108734402868</v>
      </c>
      <c r="C76" t="s">
        <v>85</v>
      </c>
    </row>
    <row r="77" spans="1:3">
      <c r="A77" t="s">
        <v>74</v>
      </c>
      <c r="B77" s="2">
        <v>3.6871568627450988</v>
      </c>
      <c r="C77" t="s">
        <v>88</v>
      </c>
    </row>
    <row r="78" spans="1:3">
      <c r="A78" t="s">
        <v>75</v>
      </c>
      <c r="B78" s="2">
        <v>4.7638472964943563</v>
      </c>
      <c r="C78" t="s">
        <v>88</v>
      </c>
    </row>
    <row r="79" spans="1:3">
      <c r="A79" t="s">
        <v>76</v>
      </c>
      <c r="B79" s="2">
        <v>4.9669964349376121</v>
      </c>
      <c r="C79" t="s">
        <v>88</v>
      </c>
    </row>
    <row r="80" spans="1:3">
      <c r="A80" t="s">
        <v>77</v>
      </c>
      <c r="B80" s="2">
        <v>4.621642899584077</v>
      </c>
      <c r="C80" t="s">
        <v>88</v>
      </c>
    </row>
    <row r="81" spans="1:3">
      <c r="A81" t="s">
        <v>78</v>
      </c>
      <c r="B81" s="2">
        <v>13.082804515745696</v>
      </c>
      <c r="C81" t="s">
        <v>85</v>
      </c>
    </row>
    <row r="82" spans="1:3">
      <c r="A82" t="s">
        <v>79</v>
      </c>
      <c r="B82" s="2">
        <v>1.7470825906120027</v>
      </c>
      <c r="C82" t="s">
        <v>85</v>
      </c>
    </row>
    <row r="83" spans="1:3">
      <c r="A83" t="s">
        <v>80</v>
      </c>
      <c r="B83" s="2">
        <v>3.8395187165775404</v>
      </c>
      <c r="C83" t="s">
        <v>88</v>
      </c>
    </row>
    <row r="84" spans="1:3">
      <c r="A84" t="s">
        <v>81</v>
      </c>
      <c r="B84" s="2">
        <v>2.6409387997623299</v>
      </c>
      <c r="C84" t="s">
        <v>88</v>
      </c>
    </row>
    <row r="85" spans="1:3">
      <c r="A85" t="s">
        <v>82</v>
      </c>
      <c r="B85" s="2">
        <v>3.0066072489601905</v>
      </c>
      <c r="C85" t="s">
        <v>85</v>
      </c>
    </row>
    <row r="86" spans="1:3">
      <c r="A86" t="s">
        <v>83</v>
      </c>
      <c r="B86" s="2">
        <v>4.4794385026737977</v>
      </c>
      <c r="C86" t="s">
        <v>88</v>
      </c>
    </row>
    <row r="87" spans="1:3">
      <c r="A87" s="1" t="s">
        <v>86</v>
      </c>
      <c r="B87" s="1">
        <v>31.45</v>
      </c>
    </row>
    <row r="88" spans="1:3">
      <c r="A88" t="s">
        <v>112</v>
      </c>
      <c r="B88" s="2">
        <v>3.7952989913544668</v>
      </c>
      <c r="C88" t="s">
        <v>191</v>
      </c>
    </row>
    <row r="89" spans="1:3">
      <c r="A89" t="s">
        <v>113</v>
      </c>
      <c r="B89" s="2">
        <v>2.2092038904899134</v>
      </c>
      <c r="C89" t="s">
        <v>191</v>
      </c>
    </row>
    <row r="90" spans="1:3">
      <c r="A90" t="s">
        <v>114</v>
      </c>
      <c r="B90" s="2">
        <v>1.6540706051873197</v>
      </c>
      <c r="C90" t="s">
        <v>191</v>
      </c>
    </row>
    <row r="91" spans="1:3">
      <c r="A91" t="s">
        <v>115</v>
      </c>
      <c r="B91" s="2">
        <v>0.89501080691642654</v>
      </c>
      <c r="C91" t="s">
        <v>191</v>
      </c>
    </row>
    <row r="92" spans="1:3">
      <c r="A92" t="s">
        <v>116</v>
      </c>
      <c r="B92" s="2">
        <v>1.1329250720461095</v>
      </c>
      <c r="C92" t="s">
        <v>191</v>
      </c>
    </row>
    <row r="93" spans="1:3">
      <c r="A93" t="s">
        <v>117</v>
      </c>
      <c r="B93" s="2">
        <v>1.6314121037463976</v>
      </c>
      <c r="C93" t="s">
        <v>191</v>
      </c>
    </row>
    <row r="94" spans="1:3">
      <c r="A94" t="s">
        <v>118</v>
      </c>
      <c r="B94" s="2">
        <v>2.5604106628242072</v>
      </c>
      <c r="C94" t="s">
        <v>191</v>
      </c>
    </row>
    <row r="95" spans="1:3">
      <c r="A95" t="s">
        <v>119</v>
      </c>
      <c r="B95" s="2">
        <v>0.26057276657060519</v>
      </c>
      <c r="C95" t="s">
        <v>191</v>
      </c>
    </row>
    <row r="96" spans="1:3">
      <c r="A96" t="s">
        <v>120</v>
      </c>
      <c r="B96" s="2">
        <v>1.7220461095100865</v>
      </c>
      <c r="C96" t="s">
        <v>191</v>
      </c>
    </row>
    <row r="97" spans="1:3">
      <c r="A97" t="s">
        <v>121</v>
      </c>
      <c r="B97" s="2">
        <v>3.5347262247838618</v>
      </c>
      <c r="C97" t="s">
        <v>88</v>
      </c>
    </row>
    <row r="98" spans="1:3">
      <c r="A98" t="s">
        <v>122</v>
      </c>
      <c r="B98" s="2">
        <v>2.7416786743515851</v>
      </c>
      <c r="C98" t="s">
        <v>88</v>
      </c>
    </row>
    <row r="99" spans="1:3">
      <c r="A99" t="s">
        <v>123</v>
      </c>
      <c r="B99" s="2">
        <v>6.1291246397694525</v>
      </c>
      <c r="C99" t="s">
        <v>191</v>
      </c>
    </row>
    <row r="100" spans="1:3">
      <c r="A100" t="s">
        <v>124</v>
      </c>
      <c r="B100" s="2">
        <v>1.1555835734870317</v>
      </c>
      <c r="C100" t="s">
        <v>191</v>
      </c>
    </row>
    <row r="101" spans="1:3">
      <c r="A101" t="s">
        <v>125</v>
      </c>
      <c r="B101" s="2">
        <v>1.8466678674351584</v>
      </c>
      <c r="C101" t="s">
        <v>191</v>
      </c>
    </row>
    <row r="102" spans="1:3">
      <c r="A102" t="s">
        <v>126</v>
      </c>
      <c r="B102" s="2">
        <v>0.10196325648414985</v>
      </c>
      <c r="C102" t="s">
        <v>191</v>
      </c>
    </row>
    <row r="103" spans="1:3">
      <c r="A103" t="s">
        <v>127</v>
      </c>
      <c r="B103" s="2">
        <v>7.9304755043227676E-2</v>
      </c>
      <c r="C103" t="s">
        <v>191</v>
      </c>
    </row>
    <row r="104" spans="1:3">
      <c r="A104" s="1" t="s">
        <v>87</v>
      </c>
      <c r="B104" s="1">
        <v>0.43</v>
      </c>
      <c r="C104" t="s">
        <v>88</v>
      </c>
    </row>
    <row r="105" spans="1:3">
      <c r="A105" s="1" t="s">
        <v>192</v>
      </c>
      <c r="B105" s="3">
        <v>5.6</v>
      </c>
      <c r="C105" t="s">
        <v>191</v>
      </c>
    </row>
    <row r="106" spans="1:3">
      <c r="A106" s="6"/>
      <c r="B106" s="7"/>
      <c r="C106" s="6"/>
    </row>
    <row r="107" spans="1:3">
      <c r="A107" s="6"/>
      <c r="B107" s="7"/>
      <c r="C107" s="6"/>
    </row>
    <row r="108" spans="1:3">
      <c r="A108" s="6"/>
      <c r="B108" s="7"/>
      <c r="C108" s="6"/>
    </row>
    <row r="109" spans="1:3">
      <c r="A109" s="6"/>
      <c r="B109" s="7"/>
      <c r="C109" s="6"/>
    </row>
    <row r="110" spans="1:3">
      <c r="A110" s="6"/>
      <c r="B110" s="7"/>
      <c r="C110" s="6"/>
    </row>
    <row r="111" spans="1:3">
      <c r="A111" s="6"/>
      <c r="B111" s="7"/>
      <c r="C111" s="6"/>
    </row>
    <row r="112" spans="1:3">
      <c r="A112" s="6"/>
      <c r="B112" s="7"/>
      <c r="C112" s="6"/>
    </row>
    <row r="113" spans="1:3">
      <c r="A113" s="6"/>
      <c r="B113" s="7"/>
      <c r="C113" s="6"/>
    </row>
    <row r="114" spans="1:3">
      <c r="A114" s="6"/>
      <c r="B114" s="7"/>
      <c r="C114" s="6"/>
    </row>
    <row r="115" spans="1:3">
      <c r="A115" s="6"/>
      <c r="B115" s="7"/>
      <c r="C115" s="6"/>
    </row>
    <row r="116" spans="1:3">
      <c r="A116" s="6"/>
      <c r="B116" s="7"/>
      <c r="C116" s="6"/>
    </row>
    <row r="117" spans="1:3">
      <c r="A117" s="6"/>
      <c r="B117" s="7"/>
      <c r="C117" s="6"/>
    </row>
    <row r="118" spans="1:3">
      <c r="A118" s="6"/>
      <c r="B118" s="7"/>
      <c r="C118" s="6"/>
    </row>
    <row r="119" spans="1:3">
      <c r="A119" s="6"/>
      <c r="B119" s="7"/>
      <c r="C119" s="6"/>
    </row>
    <row r="120" spans="1:3">
      <c r="A120" s="6"/>
      <c r="B120" s="7"/>
      <c r="C120" s="6"/>
    </row>
    <row r="121" spans="1:3">
      <c r="A121" s="6"/>
      <c r="B121" s="7"/>
      <c r="C121" s="6"/>
    </row>
    <row r="122" spans="1:3">
      <c r="A122" s="6"/>
      <c r="B122" s="7"/>
      <c r="C122" s="6"/>
    </row>
    <row r="123" spans="1:3">
      <c r="A123" s="6"/>
      <c r="B123" s="7"/>
      <c r="C123" s="6"/>
    </row>
    <row r="124" spans="1:3">
      <c r="A124" s="6"/>
      <c r="B124" s="7"/>
      <c r="C124" s="6"/>
    </row>
    <row r="125" spans="1:3">
      <c r="A125" s="6"/>
      <c r="B125" s="7"/>
      <c r="C125" s="6"/>
    </row>
    <row r="126" spans="1:3">
      <c r="A126" s="6"/>
      <c r="B126" s="7"/>
      <c r="C126" s="6"/>
    </row>
    <row r="127" spans="1:3">
      <c r="A127" s="6"/>
      <c r="B127" s="7"/>
      <c r="C127" s="6"/>
    </row>
    <row r="128" spans="1:3">
      <c r="A128" s="6"/>
      <c r="B128" s="7"/>
      <c r="C128" s="6"/>
    </row>
    <row r="129" spans="1:3">
      <c r="A129" s="6"/>
      <c r="B129" s="7"/>
      <c r="C129" s="6"/>
    </row>
    <row r="130" spans="1:3">
      <c r="A130" s="6"/>
      <c r="B130" s="7"/>
      <c r="C130" s="6"/>
    </row>
    <row r="131" spans="1:3">
      <c r="A131" s="6"/>
      <c r="B131" s="7"/>
      <c r="C131" s="6"/>
    </row>
    <row r="132" spans="1:3">
      <c r="B132" s="2">
        <f>SUM(B106:B131)</f>
        <v>0</v>
      </c>
    </row>
    <row r="133" spans="1:3">
      <c r="B133" t="e">
        <f>B13/B132</f>
        <v>#DIV/0!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99"/>
  <sheetViews>
    <sheetView workbookViewId="0">
      <selection activeCell="A7" sqref="A7"/>
    </sheetView>
  </sheetViews>
  <sheetFormatPr baseColWidth="10" defaultRowHeight="15"/>
  <cols>
    <col min="1" max="1" width="25.7109375" customWidth="1"/>
  </cols>
  <sheetData>
    <row r="1" spans="1:6">
      <c r="A1" t="s">
        <v>231</v>
      </c>
      <c r="B1" s="2">
        <v>8.6777102591301709</v>
      </c>
      <c r="C1" t="s">
        <v>230</v>
      </c>
      <c r="D1" t="s">
        <v>230</v>
      </c>
      <c r="E1" s="2">
        <f>SUMIF(C1:C14,"STA",B1:B14)</f>
        <v>72.014055159872697</v>
      </c>
    </row>
    <row r="2" spans="1:6">
      <c r="A2" t="s">
        <v>217</v>
      </c>
      <c r="B2" s="2">
        <v>18.984449158963479</v>
      </c>
      <c r="C2" t="s">
        <v>230</v>
      </c>
      <c r="D2" t="s">
        <v>232</v>
      </c>
      <c r="E2" s="2">
        <f>SUMIF(C1:C14,"VTN",B1:B14)</f>
        <v>78.474625031856178</v>
      </c>
      <c r="F2" s="2"/>
    </row>
    <row r="3" spans="1:6">
      <c r="A3" t="s">
        <v>218</v>
      </c>
      <c r="B3" s="2">
        <v>19.809405970601603</v>
      </c>
      <c r="C3" t="s">
        <v>230</v>
      </c>
      <c r="D3" t="s">
        <v>416</v>
      </c>
      <c r="E3" s="2">
        <f>SUMIF(C1:C199,"HAI",B1:B199)</f>
        <v>69.760188847154481</v>
      </c>
    </row>
    <row r="4" spans="1:6">
      <c r="A4" t="s">
        <v>219</v>
      </c>
      <c r="B4" s="2">
        <v>12.175944840127292</v>
      </c>
      <c r="C4" t="s">
        <v>232</v>
      </c>
      <c r="D4" t="s">
        <v>426</v>
      </c>
      <c r="E4" s="2">
        <f>SUMIF(C1:C199,"YUN",B1:B199)</f>
        <v>67.572258891018009</v>
      </c>
    </row>
    <row r="5" spans="1:6">
      <c r="A5" t="s">
        <v>220</v>
      </c>
      <c r="B5" s="2">
        <v>9.2624897711774494</v>
      </c>
      <c r="C5" t="s">
        <v>230</v>
      </c>
      <c r="D5" t="s">
        <v>434</v>
      </c>
      <c r="E5" s="2">
        <f>SUMIF(C1:C199,"CNT",B1:B199)</f>
        <v>73.53444430742492</v>
      </c>
    </row>
    <row r="6" spans="1:6">
      <c r="A6" t="s">
        <v>221</v>
      </c>
      <c r="B6" s="2">
        <v>52.92</v>
      </c>
      <c r="D6" t="s">
        <v>436</v>
      </c>
      <c r="E6" s="2">
        <f>SUMIF(C1:C199,"FJN",B1:B199)</f>
        <v>74.732165836446868</v>
      </c>
    </row>
    <row r="7" spans="1:6">
      <c r="A7" t="s">
        <v>222</v>
      </c>
      <c r="B7">
        <v>15.28</v>
      </c>
      <c r="C7" t="s">
        <v>230</v>
      </c>
      <c r="D7" t="s">
        <v>467</v>
      </c>
      <c r="E7" s="2">
        <v>67.77</v>
      </c>
    </row>
    <row r="8" spans="1:6">
      <c r="A8" t="s">
        <v>223</v>
      </c>
      <c r="B8">
        <v>6.62</v>
      </c>
      <c r="C8" t="s">
        <v>232</v>
      </c>
      <c r="D8" t="s">
        <v>468</v>
      </c>
      <c r="E8" s="2">
        <f>SUMIF(C1:C199,"JXI",B1:B199)</f>
        <v>76.499539473984115</v>
      </c>
    </row>
    <row r="9" spans="1:6">
      <c r="A9" t="s">
        <v>224</v>
      </c>
      <c r="B9" s="2">
        <v>11.892340876156503</v>
      </c>
      <c r="C9" t="s">
        <v>416</v>
      </c>
      <c r="D9" t="s">
        <v>477</v>
      </c>
      <c r="E9" s="2">
        <f>SUMIF(C1:C199,"GUI",B1:B199)</f>
        <v>74.281780888615145</v>
      </c>
    </row>
    <row r="10" spans="1:6">
      <c r="A10" t="s">
        <v>225</v>
      </c>
      <c r="B10" s="2">
        <v>21.11897893211459</v>
      </c>
      <c r="C10" t="s">
        <v>416</v>
      </c>
      <c r="D10" t="s">
        <v>481</v>
      </c>
      <c r="E10" s="2">
        <f>SUMIF(C1:C199,"HUB",B1:B199)</f>
        <v>75.048844795950032</v>
      </c>
    </row>
    <row r="11" spans="1:6">
      <c r="A11" t="s">
        <v>226</v>
      </c>
      <c r="B11" s="2">
        <v>20.003103332961761</v>
      </c>
      <c r="C11" t="s">
        <v>232</v>
      </c>
      <c r="D11" t="s">
        <v>485</v>
      </c>
      <c r="E11" s="2">
        <f>SUMIF(C1:C199,"JSU",B1:B199)</f>
        <v>76.487486143335872</v>
      </c>
    </row>
    <row r="12" spans="1:6">
      <c r="A12" t="s">
        <v>227</v>
      </c>
      <c r="B12" s="2">
        <v>5.6413710846059519</v>
      </c>
      <c r="C12" t="s">
        <v>232</v>
      </c>
      <c r="D12" t="s">
        <v>496</v>
      </c>
      <c r="E12" s="2">
        <f>SUMIF(C1:C199,"ANH",B1:B199)</f>
        <v>77.03937494744622</v>
      </c>
    </row>
    <row r="13" spans="1:6">
      <c r="A13" t="s">
        <v>228</v>
      </c>
      <c r="B13" s="2">
        <v>15.973552558243227</v>
      </c>
      <c r="C13" t="s">
        <v>232</v>
      </c>
      <c r="D13" t="s">
        <v>497</v>
      </c>
      <c r="E13" s="2">
        <f>SUMIF(C1:C199,"MON",B1:B199)</f>
        <v>73.512486308871843</v>
      </c>
    </row>
    <row r="14" spans="1:6">
      <c r="A14" t="s">
        <v>229</v>
      </c>
      <c r="B14" s="2">
        <v>18.060653215917956</v>
      </c>
      <c r="C14" t="s">
        <v>232</v>
      </c>
      <c r="D14" t="s">
        <v>504</v>
      </c>
      <c r="E14" s="2">
        <f>SUMIF(C1:C199,"JIA",B1:B199)</f>
        <v>73.380499427575657</v>
      </c>
    </row>
    <row r="15" spans="1:6">
      <c r="A15" s="1" t="s">
        <v>233</v>
      </c>
      <c r="B15" s="1">
        <v>3.1</v>
      </c>
      <c r="C15" t="s">
        <v>497</v>
      </c>
      <c r="D15" t="s">
        <v>516</v>
      </c>
      <c r="E15" s="2">
        <f>SUMIF(C1:C199,"SHA",B1:B199)</f>
        <v>75.045703363289263</v>
      </c>
    </row>
    <row r="16" spans="1:6">
      <c r="A16" s="1" t="s">
        <v>234</v>
      </c>
      <c r="B16" s="3">
        <f>SUM(B17:B32)</f>
        <v>61.18845060240961</v>
      </c>
      <c r="D16" t="s">
        <v>531</v>
      </c>
      <c r="E16" s="2">
        <f>SUMIF(C1:C199,"HEN",B1:B199)</f>
        <v>78.390021797697216</v>
      </c>
    </row>
    <row r="17" spans="1:5">
      <c r="A17" s="8" t="s">
        <v>235</v>
      </c>
      <c r="B17" s="9">
        <v>7.6755648477211329</v>
      </c>
      <c r="C17" t="s">
        <v>496</v>
      </c>
      <c r="D17" t="s">
        <v>548</v>
      </c>
      <c r="E17" s="2">
        <f>SUMIF(C1:C199,"JIL",B1:B199)</f>
        <v>71.126670098576099</v>
      </c>
    </row>
    <row r="18" spans="1:5">
      <c r="A18" s="8" t="s">
        <v>236</v>
      </c>
      <c r="B18" s="9">
        <v>5.4634382495173206</v>
      </c>
      <c r="C18" t="s">
        <v>496</v>
      </c>
      <c r="D18" t="s">
        <v>551</v>
      </c>
      <c r="E18" s="2">
        <f>SUMIF(C1:C199,"BJG",B1:B199)</f>
        <v>71.653429398484434</v>
      </c>
    </row>
    <row r="19" spans="1:5">
      <c r="A19" s="8" t="s">
        <v>237</v>
      </c>
      <c r="B19" s="9">
        <v>3.2513116513135096</v>
      </c>
      <c r="C19" t="s">
        <v>496</v>
      </c>
      <c r="D19" t="s">
        <v>561</v>
      </c>
      <c r="E19" s="2">
        <f>SUMIF(C1:C199,"TAI",B1:B199)</f>
        <v>68.664957759186478</v>
      </c>
    </row>
    <row r="20" spans="1:5">
      <c r="A20" s="8" t="s">
        <v>238</v>
      </c>
      <c r="B20" s="9">
        <v>4.9901460471109234</v>
      </c>
      <c r="C20" t="s">
        <v>496</v>
      </c>
      <c r="D20" t="s">
        <v>568</v>
      </c>
      <c r="E20" s="2">
        <f>SUMIF(C1:C199,"XIA",B1:B199)</f>
        <v>69.899481051478631</v>
      </c>
    </row>
    <row r="21" spans="1:5">
      <c r="A21" s="8" t="s">
        <v>239</v>
      </c>
      <c r="B21" s="9">
        <v>2.6031071132351831</v>
      </c>
      <c r="C21" t="s">
        <v>496</v>
      </c>
      <c r="D21" t="s">
        <v>573</v>
      </c>
      <c r="E21" s="2">
        <f>SUMIF(C1:C199,"TBT",B1:B199)</f>
        <v>76.169584500212821</v>
      </c>
    </row>
    <row r="22" spans="1:5">
      <c r="A22" s="8" t="s">
        <v>240</v>
      </c>
      <c r="B22" s="9">
        <v>1.4404545290629471</v>
      </c>
      <c r="C22" t="s">
        <v>496</v>
      </c>
      <c r="E22" s="2"/>
    </row>
    <row r="23" spans="1:5">
      <c r="A23" s="8" t="s">
        <v>241</v>
      </c>
      <c r="B23" s="9">
        <v>4.0538506032200088</v>
      </c>
      <c r="C23" t="s">
        <v>496</v>
      </c>
    </row>
    <row r="24" spans="1:5">
      <c r="A24" s="8" t="s">
        <v>242</v>
      </c>
      <c r="B24" s="9">
        <v>7.8196103006274269</v>
      </c>
      <c r="C24" t="s">
        <v>496</v>
      </c>
    </row>
    <row r="25" spans="1:5">
      <c r="A25" s="8" t="s">
        <v>243</v>
      </c>
      <c r="B25" s="9">
        <v>2.1709707545162988</v>
      </c>
      <c r="C25" t="s">
        <v>496</v>
      </c>
    </row>
    <row r="26" spans="1:5">
      <c r="A26" s="8" t="s">
        <v>244</v>
      </c>
      <c r="B26" s="9">
        <v>2.3973278947976193</v>
      </c>
      <c r="C26" t="s">
        <v>496</v>
      </c>
    </row>
    <row r="27" spans="1:5">
      <c r="A27" s="8" t="s">
        <v>245</v>
      </c>
      <c r="B27" s="9">
        <v>1.3992986853754346</v>
      </c>
      <c r="C27" t="s">
        <v>496</v>
      </c>
    </row>
    <row r="28" spans="1:5">
      <c r="A28" s="8" t="s">
        <v>246</v>
      </c>
      <c r="B28" s="9">
        <v>5.7721070771736676</v>
      </c>
      <c r="C28" t="s">
        <v>496</v>
      </c>
    </row>
    <row r="29" spans="1:5">
      <c r="A29" s="8" t="s">
        <v>247</v>
      </c>
      <c r="B29" s="9">
        <v>2.3664610120319844</v>
      </c>
      <c r="C29" t="s">
        <v>496</v>
      </c>
    </row>
    <row r="30" spans="1:5">
      <c r="A30" s="8" t="s">
        <v>248</v>
      </c>
      <c r="B30" s="9">
        <v>5.5045940932048332</v>
      </c>
      <c r="C30" t="s">
        <v>496</v>
      </c>
    </row>
    <row r="31" spans="1:5">
      <c r="A31" s="8" t="s">
        <v>249</v>
      </c>
      <c r="B31" s="9">
        <v>0.74080518637522996</v>
      </c>
      <c r="C31" t="s">
        <v>496</v>
      </c>
    </row>
    <row r="32" spans="1:5">
      <c r="A32" s="8" t="s">
        <v>250</v>
      </c>
      <c r="B32" s="9">
        <v>3.5394025571260985</v>
      </c>
      <c r="C32" t="s">
        <v>496</v>
      </c>
    </row>
    <row r="33" spans="1:3">
      <c r="A33" s="1" t="s">
        <v>251</v>
      </c>
      <c r="B33" s="3">
        <v>21.64681007667031</v>
      </c>
      <c r="C33" t="s">
        <v>551</v>
      </c>
    </row>
    <row r="34" spans="1:3">
      <c r="A34" s="1" t="s">
        <v>252</v>
      </c>
      <c r="B34" s="3">
        <v>30.08624950711938</v>
      </c>
      <c r="C34" t="s">
        <v>477</v>
      </c>
    </row>
    <row r="35" spans="1:3">
      <c r="A35" s="1" t="s">
        <v>253</v>
      </c>
      <c r="B35" s="3"/>
    </row>
    <row r="36" spans="1:3">
      <c r="A36" s="8" t="s">
        <v>254</v>
      </c>
      <c r="B36" s="9">
        <v>7.387101242694353</v>
      </c>
      <c r="C36" t="s">
        <v>436</v>
      </c>
    </row>
    <row r="37" spans="1:3">
      <c r="A37" s="8" t="s">
        <v>255</v>
      </c>
      <c r="B37" s="9">
        <v>3.6624251947627897</v>
      </c>
      <c r="C37" t="s">
        <v>436</v>
      </c>
    </row>
    <row r="38" spans="1:3">
      <c r="A38" s="8" t="s">
        <v>256</v>
      </c>
      <c r="B38" s="9">
        <v>2.8842895301531319</v>
      </c>
      <c r="C38" t="s">
        <v>436</v>
      </c>
    </row>
    <row r="39" spans="1:3">
      <c r="A39" s="8" t="s">
        <v>257</v>
      </c>
      <c r="B39" s="9">
        <v>2.5937855486988597</v>
      </c>
      <c r="C39" t="s">
        <v>436</v>
      </c>
    </row>
    <row r="40" spans="1:3">
      <c r="A40" s="8" t="s">
        <v>258</v>
      </c>
      <c r="B40" s="9">
        <v>8.4349906043686929</v>
      </c>
      <c r="C40" t="s">
        <v>436</v>
      </c>
    </row>
    <row r="41" spans="1:3">
      <c r="A41" s="8" t="s">
        <v>259</v>
      </c>
      <c r="B41" s="9">
        <v>4.9904433956966061</v>
      </c>
      <c r="C41" t="s">
        <v>436</v>
      </c>
    </row>
    <row r="42" spans="1:3">
      <c r="A42" s="8" t="s">
        <v>260</v>
      </c>
      <c r="B42" s="9">
        <v>2.7494126816207913</v>
      </c>
      <c r="C42" t="s">
        <v>468</v>
      </c>
    </row>
    <row r="43" spans="1:3">
      <c r="A43" s="8" t="s">
        <v>261</v>
      </c>
      <c r="B43" s="9">
        <v>2.6560364018676323</v>
      </c>
      <c r="C43" t="s">
        <v>436</v>
      </c>
    </row>
    <row r="44" spans="1:3">
      <c r="A44" s="8" t="s">
        <v>262</v>
      </c>
      <c r="B44" s="9">
        <v>2.9257900989323136</v>
      </c>
      <c r="C44" t="s">
        <v>468</v>
      </c>
    </row>
    <row r="45" spans="1:3">
      <c r="A45" s="1" t="s">
        <v>263</v>
      </c>
      <c r="B45" s="3">
        <v>26.062678860898131</v>
      </c>
      <c r="C45" t="s">
        <v>568</v>
      </c>
    </row>
    <row r="46" spans="1:3">
      <c r="A46" s="1" t="s">
        <v>264</v>
      </c>
      <c r="B46" s="3"/>
    </row>
    <row r="47" spans="1:3">
      <c r="A47" s="8" t="s">
        <v>265</v>
      </c>
      <c r="B47" s="9">
        <v>13.131155934246461</v>
      </c>
      <c r="C47" t="s">
        <v>434</v>
      </c>
    </row>
    <row r="48" spans="1:3">
      <c r="A48" s="8" t="s">
        <v>266</v>
      </c>
      <c r="B48" s="9">
        <v>2.926076479836023</v>
      </c>
      <c r="C48" t="s">
        <v>434</v>
      </c>
    </row>
    <row r="49" spans="1:3">
      <c r="A49" s="8" t="s">
        <v>267</v>
      </c>
      <c r="B49" s="9">
        <v>10.711714604629398</v>
      </c>
      <c r="C49" t="s">
        <v>434</v>
      </c>
    </row>
    <row r="50" spans="1:3">
      <c r="A50" s="8" t="s">
        <v>268</v>
      </c>
      <c r="B50" s="9">
        <v>1.6129608864113765</v>
      </c>
      <c r="C50" t="s">
        <v>434</v>
      </c>
    </row>
    <row r="51" spans="1:3">
      <c r="A51" s="8" t="s">
        <v>269</v>
      </c>
      <c r="B51" s="9">
        <v>5.5729866524085381</v>
      </c>
      <c r="C51" t="s">
        <v>436</v>
      </c>
    </row>
    <row r="52" spans="1:3">
      <c r="A52" s="8" t="s">
        <v>270</v>
      </c>
      <c r="B52" s="9">
        <v>7.4444348603601993</v>
      </c>
      <c r="C52" t="s">
        <v>434</v>
      </c>
    </row>
    <row r="53" spans="1:3">
      <c r="A53" s="8" t="s">
        <v>271</v>
      </c>
      <c r="B53" s="9">
        <v>4.6010743234170679</v>
      </c>
      <c r="C53" t="s">
        <v>436</v>
      </c>
    </row>
    <row r="54" spans="1:3">
      <c r="A54" s="8" t="s">
        <v>272</v>
      </c>
      <c r="B54" s="9">
        <v>7.2273055102663601</v>
      </c>
      <c r="C54" t="s">
        <v>434</v>
      </c>
    </row>
    <row r="55" spans="1:3">
      <c r="A55" s="8" t="s">
        <v>273</v>
      </c>
      <c r="B55" s="9">
        <v>6.0175848454578285</v>
      </c>
      <c r="C55" t="s">
        <v>434</v>
      </c>
    </row>
    <row r="56" spans="1:3">
      <c r="A56" s="8" t="s">
        <v>274</v>
      </c>
      <c r="B56" s="9">
        <v>4.053081201751664</v>
      </c>
      <c r="C56" t="s">
        <v>436</v>
      </c>
    </row>
    <row r="57" spans="1:3">
      <c r="A57" s="8" t="s">
        <v>275</v>
      </c>
      <c r="B57" s="9">
        <v>4.7561667163412382</v>
      </c>
      <c r="C57" t="s">
        <v>436</v>
      </c>
    </row>
    <row r="58" spans="1:3">
      <c r="A58" s="8" t="s">
        <v>276</v>
      </c>
      <c r="B58" s="9">
        <v>4.3839449733232287</v>
      </c>
      <c r="C58" t="s">
        <v>436</v>
      </c>
    </row>
    <row r="59" spans="1:3">
      <c r="A59" s="8" t="s">
        <v>277</v>
      </c>
      <c r="B59" s="9">
        <v>3.0398109013137482</v>
      </c>
      <c r="C59" t="s">
        <v>436</v>
      </c>
    </row>
    <row r="60" spans="1:3">
      <c r="A60" s="8" t="s">
        <v>278</v>
      </c>
      <c r="B60" s="9">
        <v>3.0501503941753598</v>
      </c>
      <c r="C60" t="s">
        <v>436</v>
      </c>
    </row>
    <row r="61" spans="1:3">
      <c r="A61" s="8" t="s">
        <v>279</v>
      </c>
      <c r="B61" s="9">
        <v>2.5021572725099559</v>
      </c>
      <c r="C61" t="s">
        <v>434</v>
      </c>
    </row>
    <row r="62" spans="1:3">
      <c r="A62" s="8" t="s">
        <v>280</v>
      </c>
      <c r="B62" s="9">
        <v>3.8256123587962136</v>
      </c>
      <c r="C62" t="s">
        <v>436</v>
      </c>
    </row>
    <row r="63" spans="1:3">
      <c r="A63" s="8" t="s">
        <v>281</v>
      </c>
      <c r="B63" s="9">
        <v>8.4990631322445616</v>
      </c>
      <c r="C63" t="s">
        <v>434</v>
      </c>
    </row>
    <row r="64" spans="1:3">
      <c r="A64" s="8" t="s">
        <v>282</v>
      </c>
      <c r="B64" s="9">
        <v>3.2259217728227529</v>
      </c>
      <c r="C64" t="s">
        <v>434</v>
      </c>
    </row>
    <row r="65" spans="1:3">
      <c r="A65" s="8" t="s">
        <v>283</v>
      </c>
      <c r="B65" s="9">
        <v>2.7606445940502407</v>
      </c>
      <c r="C65" t="s">
        <v>436</v>
      </c>
    </row>
    <row r="66" spans="1:3">
      <c r="A66" s="8" t="s">
        <v>284</v>
      </c>
      <c r="B66" s="9">
        <v>6.0796218026274964</v>
      </c>
      <c r="C66" t="s">
        <v>436</v>
      </c>
    </row>
    <row r="67" spans="1:3">
      <c r="A67" s="8" t="s">
        <v>285</v>
      </c>
      <c r="B67" s="9">
        <v>2.4504598082018991</v>
      </c>
      <c r="C67" t="s">
        <v>434</v>
      </c>
    </row>
    <row r="68" spans="1:3">
      <c r="A68" s="1" t="s">
        <v>286</v>
      </c>
      <c r="B68" s="3">
        <f>SUM(B69:B82)-B69-B72-B73-B74-B75-B76-B77-B82</f>
        <v>20.154478825300604</v>
      </c>
    </row>
    <row r="69" spans="1:3">
      <c r="A69" s="8" t="s">
        <v>287</v>
      </c>
      <c r="B69" s="9">
        <v>6.9190118029124745</v>
      </c>
      <c r="C69" t="s">
        <v>416</v>
      </c>
    </row>
    <row r="70" spans="1:3">
      <c r="A70" s="8" t="s">
        <v>288</v>
      </c>
      <c r="B70" s="9">
        <v>3.9062288857283636</v>
      </c>
      <c r="C70" t="s">
        <v>426</v>
      </c>
    </row>
    <row r="71" spans="1:3">
      <c r="A71" s="8" t="s">
        <v>289</v>
      </c>
      <c r="B71" s="9">
        <v>4.9347306402153537</v>
      </c>
      <c r="C71" t="s">
        <v>426</v>
      </c>
    </row>
    <row r="72" spans="1:3">
      <c r="A72" s="8" t="s">
        <v>290</v>
      </c>
      <c r="B72" s="9">
        <v>2.9920051039621511</v>
      </c>
      <c r="C72" t="s">
        <v>416</v>
      </c>
    </row>
    <row r="73" spans="1:3">
      <c r="A73" s="8" t="s">
        <v>291</v>
      </c>
      <c r="B73" s="9">
        <v>1.5998916180908724</v>
      </c>
      <c r="C73" t="s">
        <v>416</v>
      </c>
    </row>
    <row r="74" spans="1:3">
      <c r="A74" s="8" t="s">
        <v>292</v>
      </c>
      <c r="B74" s="9">
        <v>0.90383487515523309</v>
      </c>
      <c r="C74" t="s">
        <v>416</v>
      </c>
    </row>
    <row r="75" spans="1:3">
      <c r="A75" s="8" t="s">
        <v>293</v>
      </c>
      <c r="B75" s="9">
        <v>3.1997832361817449</v>
      </c>
      <c r="C75" t="s">
        <v>416</v>
      </c>
    </row>
    <row r="76" spans="1:3">
      <c r="A76" s="8" t="s">
        <v>294</v>
      </c>
      <c r="B76" s="9">
        <v>4.2802295237236327</v>
      </c>
      <c r="C76" t="s">
        <v>416</v>
      </c>
    </row>
    <row r="77" spans="1:3">
      <c r="A77" s="8" t="s">
        <v>295</v>
      </c>
      <c r="B77" s="9">
        <v>5.7035097294278509</v>
      </c>
      <c r="C77" t="s">
        <v>416</v>
      </c>
    </row>
    <row r="78" spans="1:3">
      <c r="A78" s="8" t="s">
        <v>296</v>
      </c>
      <c r="B78" s="9">
        <v>3.6049505940099529</v>
      </c>
      <c r="C78" t="s">
        <v>426</v>
      </c>
    </row>
    <row r="79" spans="1:3">
      <c r="A79" s="8" t="s">
        <v>297</v>
      </c>
      <c r="B79" s="9">
        <v>2.0258367891410396</v>
      </c>
      <c r="C79" t="s">
        <v>426</v>
      </c>
    </row>
    <row r="80" spans="1:3">
      <c r="A80" s="8" t="s">
        <v>298</v>
      </c>
      <c r="B80" s="9">
        <v>3.501061527900156</v>
      </c>
      <c r="C80" t="s">
        <v>426</v>
      </c>
    </row>
    <row r="81" spans="1:3">
      <c r="A81" s="8" t="s">
        <v>299</v>
      </c>
      <c r="B81" s="9">
        <v>2.1816703883057351</v>
      </c>
      <c r="C81" t="s">
        <v>426</v>
      </c>
    </row>
    <row r="82" spans="1:3">
      <c r="A82" s="8" t="s">
        <v>300</v>
      </c>
      <c r="B82" s="9">
        <v>2.0673924155849583</v>
      </c>
      <c r="C82" t="s">
        <v>416</v>
      </c>
    </row>
    <row r="83" spans="1:3">
      <c r="A83" s="1" t="s">
        <v>301</v>
      </c>
      <c r="B83" s="3">
        <v>35.286714567360342</v>
      </c>
      <c r="C83" t="s">
        <v>477</v>
      </c>
    </row>
    <row r="84" spans="1:3">
      <c r="A84" s="1" t="s">
        <v>302</v>
      </c>
      <c r="B84" s="3">
        <v>9.0832107338444654</v>
      </c>
      <c r="C84" t="s">
        <v>416</v>
      </c>
    </row>
    <row r="85" spans="1:3">
      <c r="A85" s="1" t="s">
        <v>303</v>
      </c>
      <c r="B85" s="3"/>
    </row>
    <row r="86" spans="1:3">
      <c r="A86" s="8" t="s">
        <v>304</v>
      </c>
      <c r="B86" s="9">
        <v>10.123124588758131</v>
      </c>
      <c r="C86" t="s">
        <v>561</v>
      </c>
    </row>
    <row r="87" spans="1:3">
      <c r="A87" s="8" t="s">
        <v>305</v>
      </c>
      <c r="B87" s="9">
        <v>8.0348988882499093</v>
      </c>
      <c r="C87" t="s">
        <v>551</v>
      </c>
    </row>
    <row r="88" spans="1:3">
      <c r="A88" s="8" t="s">
        <v>306</v>
      </c>
      <c r="B88" s="9">
        <v>3.1694390073703467</v>
      </c>
      <c r="C88" t="s">
        <v>551</v>
      </c>
    </row>
    <row r="89" spans="1:3">
      <c r="A89" s="8" t="s">
        <v>307</v>
      </c>
      <c r="B89" s="9">
        <v>9.7203196312996916</v>
      </c>
      <c r="C89" t="s">
        <v>561</v>
      </c>
    </row>
    <row r="90" spans="1:3">
      <c r="A90" s="8" t="s">
        <v>308</v>
      </c>
      <c r="B90" s="9">
        <v>7.5260926261971441</v>
      </c>
      <c r="C90" t="s">
        <v>561</v>
      </c>
    </row>
    <row r="91" spans="1:3">
      <c r="A91" s="8" t="s">
        <v>309</v>
      </c>
      <c r="B91" s="9">
        <v>10.631930850810894</v>
      </c>
      <c r="C91" t="s">
        <v>551</v>
      </c>
    </row>
    <row r="92" spans="1:3">
      <c r="A92" s="8" t="s">
        <v>310</v>
      </c>
      <c r="B92" s="9">
        <v>4.6110567498531791</v>
      </c>
      <c r="C92" t="s">
        <v>551</v>
      </c>
    </row>
    <row r="93" spans="1:3">
      <c r="A93" s="8" t="s">
        <v>311</v>
      </c>
      <c r="B93" s="9">
        <v>3.6782452694231114</v>
      </c>
      <c r="C93" t="s">
        <v>551</v>
      </c>
    </row>
    <row r="94" spans="1:3">
      <c r="A94" s="8" t="s">
        <v>312</v>
      </c>
      <c r="B94" s="9">
        <v>7.5578930175754415</v>
      </c>
      <c r="C94" t="s">
        <v>516</v>
      </c>
    </row>
    <row r="95" spans="1:3">
      <c r="A95" s="8" t="s">
        <v>313</v>
      </c>
      <c r="B95" s="9">
        <v>4.6216568803126128</v>
      </c>
      <c r="C95" t="s">
        <v>551</v>
      </c>
    </row>
    <row r="96" spans="1:3">
      <c r="A96" s="8" t="s">
        <v>314</v>
      </c>
      <c r="B96" s="9">
        <v>4.6004566193937473</v>
      </c>
      <c r="C96" t="s">
        <v>561</v>
      </c>
    </row>
    <row r="97" spans="1:3">
      <c r="A97" s="1" t="s">
        <v>315</v>
      </c>
      <c r="B97" s="3">
        <v>38.555865717415102</v>
      </c>
      <c r="C97" t="s">
        <v>497</v>
      </c>
    </row>
    <row r="98" spans="1:3">
      <c r="A98" s="1" t="s">
        <v>316</v>
      </c>
      <c r="B98" s="3"/>
    </row>
    <row r="99" spans="1:3">
      <c r="A99" s="8" t="s">
        <v>317</v>
      </c>
      <c r="B99" s="9">
        <v>8.7122458224613908</v>
      </c>
      <c r="C99" t="s">
        <v>531</v>
      </c>
    </row>
    <row r="100" spans="1:3">
      <c r="A100" s="8" t="s">
        <v>318</v>
      </c>
      <c r="B100" s="9">
        <v>4.7246014425398961</v>
      </c>
      <c r="C100" t="s">
        <v>531</v>
      </c>
    </row>
    <row r="101" spans="1:3">
      <c r="A101" s="8" t="s">
        <v>319</v>
      </c>
      <c r="B101" s="9">
        <v>6.612422959110325</v>
      </c>
      <c r="C101" t="s">
        <v>531</v>
      </c>
    </row>
    <row r="102" spans="1:3">
      <c r="A102" s="8" t="s">
        <v>320</v>
      </c>
      <c r="B102" s="9">
        <v>4.9466980915481829</v>
      </c>
      <c r="C102" t="s">
        <v>531</v>
      </c>
    </row>
    <row r="103" spans="1:3">
      <c r="A103" s="8" t="s">
        <v>321</v>
      </c>
      <c r="B103" s="9">
        <v>5.2192712516947148</v>
      </c>
      <c r="C103" t="s">
        <v>531</v>
      </c>
    </row>
    <row r="104" spans="1:3">
      <c r="A104" s="8" t="s">
        <v>322</v>
      </c>
      <c r="B104" s="9">
        <v>1.5849624497409482</v>
      </c>
      <c r="C104" t="s">
        <v>531</v>
      </c>
    </row>
    <row r="105" spans="1:3">
      <c r="A105" s="8" t="s">
        <v>323</v>
      </c>
      <c r="B105" s="9">
        <v>5.7644175719877797</v>
      </c>
      <c r="C105" t="s">
        <v>531</v>
      </c>
    </row>
    <row r="106" spans="1:3">
      <c r="A106" s="8" t="s">
        <v>324</v>
      </c>
      <c r="B106" s="9">
        <v>3.5737369885878705</v>
      </c>
      <c r="C106" t="s">
        <v>531</v>
      </c>
    </row>
    <row r="107" spans="1:3">
      <c r="A107" s="8" t="s">
        <v>325</v>
      </c>
      <c r="B107" s="9">
        <v>3.6343088019537668</v>
      </c>
      <c r="C107" t="s">
        <v>531</v>
      </c>
    </row>
    <row r="108" spans="1:3">
      <c r="A108" s="8" t="s">
        <v>326</v>
      </c>
      <c r="B108" s="9">
        <v>4.3510752601168701</v>
      </c>
      <c r="C108" t="s">
        <v>531</v>
      </c>
    </row>
    <row r="109" spans="1:3">
      <c r="A109" s="8" t="s">
        <v>327</v>
      </c>
      <c r="B109" s="9">
        <v>2.5642067658229353</v>
      </c>
      <c r="C109" t="s">
        <v>531</v>
      </c>
    </row>
    <row r="110" spans="1:3">
      <c r="A110" s="8" t="s">
        <v>328</v>
      </c>
      <c r="B110" s="9">
        <v>2.2512523967658056</v>
      </c>
      <c r="C110" t="s">
        <v>531</v>
      </c>
    </row>
    <row r="111" spans="1:3">
      <c r="A111" s="8" t="s">
        <v>329</v>
      </c>
      <c r="B111" s="9">
        <v>10.357780085568235</v>
      </c>
      <c r="C111" t="s">
        <v>481</v>
      </c>
    </row>
    <row r="112" spans="1:3">
      <c r="A112" s="8" t="s">
        <v>330</v>
      </c>
      <c r="B112" s="9">
        <v>7.4301424395499236</v>
      </c>
      <c r="C112" t="s">
        <v>531</v>
      </c>
    </row>
    <row r="113" spans="1:3">
      <c r="A113" s="8" t="s">
        <v>331</v>
      </c>
      <c r="B113" s="9">
        <v>6.1682296610937541</v>
      </c>
      <c r="C113" t="s">
        <v>481</v>
      </c>
    </row>
    <row r="114" spans="1:3">
      <c r="A114" s="8" t="s">
        <v>332</v>
      </c>
      <c r="B114" s="9">
        <v>9.0352954937461689</v>
      </c>
      <c r="C114" t="s">
        <v>531</v>
      </c>
    </row>
    <row r="115" spans="1:3">
      <c r="A115" s="8" t="s">
        <v>333</v>
      </c>
      <c r="B115" s="9">
        <v>7.298903510590482</v>
      </c>
      <c r="C115" t="s">
        <v>531</v>
      </c>
    </row>
    <row r="116" spans="1:3">
      <c r="A116" s="8" t="s">
        <v>334</v>
      </c>
      <c r="B116" s="9">
        <v>0.68648055148015596</v>
      </c>
      <c r="C116" t="s">
        <v>531</v>
      </c>
    </row>
    <row r="117" spans="1:3">
      <c r="A117" s="1" t="s">
        <v>335</v>
      </c>
      <c r="B117" s="3">
        <v>58.522835049288048</v>
      </c>
      <c r="C117" t="s">
        <v>481</v>
      </c>
    </row>
    <row r="118" spans="1:3">
      <c r="A118" s="1" t="s">
        <v>336</v>
      </c>
      <c r="B118" s="3">
        <v>67.766988608981364</v>
      </c>
      <c r="C118" t="s">
        <v>467</v>
      </c>
    </row>
    <row r="119" spans="1:3">
      <c r="A119" s="1" t="s">
        <v>337</v>
      </c>
      <c r="B119" s="3"/>
    </row>
    <row r="120" spans="1:3">
      <c r="A120" s="8" t="s">
        <v>338</v>
      </c>
      <c r="B120" s="9">
        <v>8.1443413461973613</v>
      </c>
      <c r="C120" t="s">
        <v>496</v>
      </c>
    </row>
    <row r="121" spans="1:3">
      <c r="A121" s="8" t="s">
        <v>339</v>
      </c>
      <c r="B121" s="9">
        <v>6.4849317969096489</v>
      </c>
      <c r="C121" t="s">
        <v>485</v>
      </c>
    </row>
    <row r="122" spans="1:3">
      <c r="A122" s="8" t="s">
        <v>340</v>
      </c>
      <c r="B122" s="9">
        <v>8.7348060937966707</v>
      </c>
      <c r="C122" t="s">
        <v>504</v>
      </c>
    </row>
    <row r="123" spans="1:3">
      <c r="A123" s="8" t="s">
        <v>341</v>
      </c>
      <c r="B123" s="9">
        <v>4.6728158473807362</v>
      </c>
      <c r="C123" t="s">
        <v>485</v>
      </c>
    </row>
    <row r="124" spans="1:3">
      <c r="A124" s="8" t="s">
        <v>248</v>
      </c>
      <c r="B124" s="9">
        <v>10.658906736835798</v>
      </c>
      <c r="C124" t="s">
        <v>485</v>
      </c>
    </row>
    <row r="125" spans="1:3">
      <c r="A125" s="8" t="s">
        <v>342</v>
      </c>
      <c r="B125" s="9">
        <v>7.4113506250395993</v>
      </c>
      <c r="C125" t="s">
        <v>504</v>
      </c>
    </row>
    <row r="126" spans="1:3">
      <c r="A126" s="8" t="s">
        <v>343</v>
      </c>
      <c r="B126" s="9">
        <v>4.4692073137258017</v>
      </c>
      <c r="C126" t="s">
        <v>504</v>
      </c>
    </row>
    <row r="127" spans="1:3">
      <c r="A127" s="8" t="s">
        <v>344</v>
      </c>
      <c r="B127" s="9">
        <v>4.8866048077184168</v>
      </c>
      <c r="C127" t="s">
        <v>504</v>
      </c>
    </row>
    <row r="128" spans="1:3">
      <c r="A128" s="8" t="s">
        <v>345</v>
      </c>
      <c r="B128" s="9">
        <v>7.3909897716741053</v>
      </c>
      <c r="C128" t="s">
        <v>504</v>
      </c>
    </row>
    <row r="129" spans="1:3">
      <c r="A129" s="8" t="s">
        <v>346</v>
      </c>
      <c r="B129" s="9">
        <v>4.5404703005050289</v>
      </c>
      <c r="C129" t="s">
        <v>496</v>
      </c>
    </row>
    <row r="130" spans="1:3">
      <c r="A130" s="8" t="s">
        <v>347</v>
      </c>
      <c r="B130" s="9">
        <v>3.1661126983342243</v>
      </c>
      <c r="C130" t="s">
        <v>496</v>
      </c>
    </row>
    <row r="131" spans="1:3">
      <c r="A131" s="8" t="s">
        <v>348</v>
      </c>
      <c r="B131" s="9">
        <v>4.7033571274289763</v>
      </c>
      <c r="C131" t="s">
        <v>504</v>
      </c>
    </row>
    <row r="132" spans="1:3">
      <c r="A132" s="8" t="s">
        <v>349</v>
      </c>
      <c r="B132" s="9">
        <v>4.8051613942564426</v>
      </c>
      <c r="C132" t="s">
        <v>504</v>
      </c>
    </row>
    <row r="133" spans="1:3">
      <c r="A133" s="1" t="s">
        <v>350</v>
      </c>
      <c r="B133" s="3">
        <v>45.687644687842266</v>
      </c>
      <c r="C133" t="s">
        <v>468</v>
      </c>
    </row>
    <row r="134" spans="1:3">
      <c r="A134" s="1" t="s">
        <v>351</v>
      </c>
      <c r="B134" s="3">
        <v>27.682166046002184</v>
      </c>
      <c r="C134" t="s">
        <v>548</v>
      </c>
    </row>
    <row r="135" spans="1:3">
      <c r="A135" s="1" t="s">
        <v>352</v>
      </c>
      <c r="B135" s="3">
        <v>43.444504052573919</v>
      </c>
      <c r="C135" t="s">
        <v>548</v>
      </c>
    </row>
    <row r="136" spans="1:3">
      <c r="A136" s="1" t="s">
        <v>353</v>
      </c>
      <c r="B136" s="3">
        <v>25.197611171960563</v>
      </c>
      <c r="C136" t="s">
        <v>497</v>
      </c>
    </row>
    <row r="137" spans="1:3">
      <c r="A137" s="1" t="s">
        <v>354</v>
      </c>
      <c r="B137" s="3">
        <v>6.6590094194961651</v>
      </c>
      <c r="C137" t="s">
        <v>497</v>
      </c>
    </row>
    <row r="138" spans="1:3">
      <c r="A138" s="1" t="s">
        <v>355</v>
      </c>
      <c r="B138" s="3">
        <v>5.8643542168674685</v>
      </c>
      <c r="C138" t="s">
        <v>568</v>
      </c>
    </row>
    <row r="139" spans="1:3">
      <c r="A139" s="1" t="s">
        <v>356</v>
      </c>
      <c r="B139" s="3">
        <v>37.972447973713024</v>
      </c>
      <c r="C139" t="s">
        <v>568</v>
      </c>
    </row>
    <row r="140" spans="1:3">
      <c r="A140" s="1" t="s">
        <v>357</v>
      </c>
      <c r="B140" s="3"/>
    </row>
    <row r="141" spans="1:3">
      <c r="A141" s="8" t="s">
        <v>358</v>
      </c>
      <c r="B141" s="9">
        <v>6.9995733849270643</v>
      </c>
      <c r="C141" t="s">
        <v>516</v>
      </c>
    </row>
    <row r="142" spans="1:3">
      <c r="A142" s="8" t="s">
        <v>359</v>
      </c>
      <c r="B142" s="9">
        <v>8.962743012711309</v>
      </c>
      <c r="C142" t="s">
        <v>516</v>
      </c>
    </row>
    <row r="143" spans="1:3">
      <c r="A143" s="8" t="s">
        <v>360</v>
      </c>
      <c r="B143" s="9">
        <v>4.6561038816034666</v>
      </c>
      <c r="C143" t="s">
        <v>516</v>
      </c>
    </row>
    <row r="144" spans="1:3">
      <c r="A144" s="8" t="s">
        <v>361</v>
      </c>
      <c r="B144" s="9">
        <v>3.8338338804372909</v>
      </c>
      <c r="C144" t="s">
        <v>504</v>
      </c>
    </row>
    <row r="145" spans="1:3">
      <c r="A145" s="8" t="s">
        <v>362</v>
      </c>
      <c r="B145" s="9">
        <v>2.0967885029737463</v>
      </c>
      <c r="C145" t="s">
        <v>516</v>
      </c>
    </row>
    <row r="146" spans="1:3">
      <c r="A146" s="8" t="s">
        <v>363</v>
      </c>
      <c r="B146" s="9">
        <v>7.1640273851603</v>
      </c>
      <c r="C146" t="s">
        <v>516</v>
      </c>
    </row>
    <row r="147" spans="1:3">
      <c r="A147" s="8" t="s">
        <v>364</v>
      </c>
      <c r="B147" s="9">
        <v>9.3430428882506629</v>
      </c>
      <c r="C147" t="s">
        <v>516</v>
      </c>
    </row>
    <row r="148" spans="1:3">
      <c r="A148" s="8" t="s">
        <v>365</v>
      </c>
      <c r="B148" s="9">
        <v>8.3049270117783678</v>
      </c>
      <c r="C148" t="s">
        <v>504</v>
      </c>
    </row>
    <row r="149" spans="1:3">
      <c r="A149" s="8" t="s">
        <v>366</v>
      </c>
      <c r="B149" s="9">
        <v>5.6428278830028766</v>
      </c>
      <c r="C149" t="s">
        <v>516</v>
      </c>
    </row>
    <row r="150" spans="1:3">
      <c r="A150" s="8" t="s">
        <v>367</v>
      </c>
      <c r="B150" s="9">
        <v>2.8779450040816124</v>
      </c>
      <c r="C150" t="s">
        <v>516</v>
      </c>
    </row>
    <row r="151" spans="1:3">
      <c r="A151" s="8" t="s">
        <v>368</v>
      </c>
      <c r="B151" s="9">
        <v>2.8779450040816124</v>
      </c>
      <c r="C151" t="s">
        <v>516</v>
      </c>
    </row>
    <row r="152" spans="1:3">
      <c r="A152" s="8" t="s">
        <v>369</v>
      </c>
      <c r="B152" s="9">
        <v>1.3361887518950344</v>
      </c>
      <c r="C152" t="s">
        <v>516</v>
      </c>
    </row>
    <row r="153" spans="1:3">
      <c r="A153" s="8" t="s">
        <v>370</v>
      </c>
      <c r="B153" s="9">
        <v>10.319488514635497</v>
      </c>
      <c r="C153" t="s">
        <v>504</v>
      </c>
    </row>
    <row r="154" spans="1:3">
      <c r="A154" s="8" t="s">
        <v>371</v>
      </c>
      <c r="B154" s="9">
        <v>5.7250548831194941</v>
      </c>
      <c r="C154" t="s">
        <v>516</v>
      </c>
    </row>
    <row r="155" spans="1:3">
      <c r="A155" s="8" t="s">
        <v>372</v>
      </c>
      <c r="B155" s="9">
        <v>5.951179133440192</v>
      </c>
      <c r="C155" t="s">
        <v>516</v>
      </c>
    </row>
    <row r="156" spans="1:3">
      <c r="A156" s="8" t="s">
        <v>373</v>
      </c>
      <c r="B156" s="9">
        <v>3.8543906304664457</v>
      </c>
      <c r="C156" t="s">
        <v>516</v>
      </c>
    </row>
    <row r="157" spans="1:3">
      <c r="A157" s="8" t="s">
        <v>374</v>
      </c>
      <c r="B157" s="9">
        <v>8.5207728870844885</v>
      </c>
      <c r="C157" t="s">
        <v>504</v>
      </c>
    </row>
    <row r="158" spans="1:3">
      <c r="A158" s="1" t="s">
        <v>375</v>
      </c>
      <c r="B158" s="3">
        <v>24.402955969331867</v>
      </c>
      <c r="C158" t="s">
        <v>485</v>
      </c>
    </row>
    <row r="159" spans="1:3">
      <c r="A159" s="1" t="s">
        <v>376</v>
      </c>
      <c r="B159" s="3">
        <v>36.694964293537772</v>
      </c>
      <c r="C159" t="s">
        <v>561</v>
      </c>
    </row>
    <row r="160" spans="1:3">
      <c r="A160" s="1" t="s">
        <v>377</v>
      </c>
      <c r="B160" s="2"/>
    </row>
    <row r="161" spans="1:3">
      <c r="A161" s="8" t="s">
        <v>378</v>
      </c>
      <c r="B161" s="9">
        <v>14.30501442726888</v>
      </c>
      <c r="C161" t="s">
        <v>573</v>
      </c>
    </row>
    <row r="162" spans="1:3">
      <c r="A162" s="8" t="s">
        <v>379</v>
      </c>
      <c r="B162" s="9">
        <v>2.7286433213580499</v>
      </c>
      <c r="C162" t="s">
        <v>573</v>
      </c>
    </row>
    <row r="163" spans="1:3">
      <c r="A163" s="8" t="s">
        <v>380</v>
      </c>
      <c r="B163" s="9">
        <v>1.2319620965832985</v>
      </c>
      <c r="C163" t="s">
        <v>573</v>
      </c>
    </row>
    <row r="164" spans="1:3">
      <c r="A164" s="8" t="s">
        <v>381</v>
      </c>
      <c r="B164" s="9">
        <v>4.2965950806458837</v>
      </c>
      <c r="C164" t="s">
        <v>573</v>
      </c>
    </row>
    <row r="165" spans="1:3">
      <c r="A165" s="8" t="s">
        <v>382</v>
      </c>
      <c r="B165" s="9">
        <v>3.6857047848194551</v>
      </c>
      <c r="C165" t="s">
        <v>573</v>
      </c>
    </row>
    <row r="166" spans="1:3">
      <c r="A166" s="8" t="s">
        <v>383</v>
      </c>
      <c r="B166" s="9">
        <v>4.6936737729330629</v>
      </c>
      <c r="C166" t="s">
        <v>573</v>
      </c>
    </row>
    <row r="167" spans="1:3">
      <c r="A167" s="8" t="s">
        <v>384</v>
      </c>
      <c r="B167" s="9">
        <v>2.5250132227492399</v>
      </c>
      <c r="C167" t="s">
        <v>573</v>
      </c>
    </row>
    <row r="168" spans="1:3">
      <c r="A168" s="8" t="s">
        <v>385</v>
      </c>
      <c r="B168" s="9">
        <v>3.308989102393157</v>
      </c>
      <c r="C168" t="s">
        <v>573</v>
      </c>
    </row>
    <row r="169" spans="1:3">
      <c r="A169" s="8" t="s">
        <v>386</v>
      </c>
      <c r="B169" s="9">
        <v>3.7671568242629792</v>
      </c>
      <c r="C169" t="s">
        <v>573</v>
      </c>
    </row>
    <row r="170" spans="1:3">
      <c r="A170" s="8" t="s">
        <v>387</v>
      </c>
      <c r="B170" s="9">
        <v>3.2988075974627171</v>
      </c>
      <c r="C170" t="s">
        <v>573</v>
      </c>
    </row>
    <row r="171" spans="1:3">
      <c r="A171" s="8" t="s">
        <v>388</v>
      </c>
      <c r="B171" s="9">
        <v>6.3939850963166238</v>
      </c>
      <c r="C171" t="s">
        <v>573</v>
      </c>
    </row>
    <row r="172" spans="1:3">
      <c r="A172" s="8" t="s">
        <v>389</v>
      </c>
      <c r="B172" s="9">
        <v>3.0035439544799427</v>
      </c>
      <c r="C172" t="s">
        <v>573</v>
      </c>
    </row>
    <row r="173" spans="1:3">
      <c r="A173" s="8" t="s">
        <v>390</v>
      </c>
      <c r="B173" s="9">
        <v>4.5511327039068963</v>
      </c>
      <c r="C173" t="s">
        <v>573</v>
      </c>
    </row>
    <row r="174" spans="1:3">
      <c r="A174" s="8" t="s">
        <v>391</v>
      </c>
      <c r="B174" s="9">
        <v>3.2682630826713952</v>
      </c>
      <c r="C174" t="s">
        <v>573</v>
      </c>
    </row>
    <row r="175" spans="1:3">
      <c r="A175" s="8" t="s">
        <v>392</v>
      </c>
      <c r="B175" s="9">
        <v>5.569283196950944</v>
      </c>
      <c r="C175" t="s">
        <v>477</v>
      </c>
    </row>
    <row r="176" spans="1:3">
      <c r="A176" s="8" t="s">
        <v>393</v>
      </c>
      <c r="B176" s="9">
        <v>1.537407244496513</v>
      </c>
      <c r="C176" t="s">
        <v>573</v>
      </c>
    </row>
    <row r="177" spans="1:3">
      <c r="A177" s="8" t="s">
        <v>394</v>
      </c>
      <c r="B177" s="9">
        <v>3.3395336171844785</v>
      </c>
      <c r="C177" t="s">
        <v>477</v>
      </c>
    </row>
    <row r="178" spans="1:3">
      <c r="A178" s="8" t="s">
        <v>395</v>
      </c>
      <c r="B178" s="9">
        <v>3.7366123094716572</v>
      </c>
      <c r="C178" t="s">
        <v>573</v>
      </c>
    </row>
    <row r="179" spans="1:3">
      <c r="A179" s="8" t="s">
        <v>396</v>
      </c>
      <c r="B179" s="9">
        <v>0.9163354437396436</v>
      </c>
      <c r="C179" t="s">
        <v>573</v>
      </c>
    </row>
    <row r="180" spans="1:3">
      <c r="A180" s="8" t="s">
        <v>397</v>
      </c>
      <c r="B180" s="9">
        <v>1.1097840374180128</v>
      </c>
      <c r="C180" t="s">
        <v>573</v>
      </c>
    </row>
    <row r="181" spans="1:3">
      <c r="A181" s="8" t="s">
        <v>398</v>
      </c>
      <c r="B181" s="9">
        <v>4.6122217334895392</v>
      </c>
      <c r="C181" t="s">
        <v>573</v>
      </c>
    </row>
    <row r="182" spans="1:3">
      <c r="A182" s="1" t="s">
        <v>399</v>
      </c>
      <c r="B182" s="3">
        <v>15.259391675794081</v>
      </c>
      <c r="C182" t="s">
        <v>551</v>
      </c>
    </row>
    <row r="183" spans="1:3">
      <c r="A183" s="1" t="s">
        <v>400</v>
      </c>
      <c r="B183" s="3">
        <v>23.115413362541066</v>
      </c>
    </row>
    <row r="184" spans="1:3">
      <c r="A184" s="1" t="s">
        <v>401</v>
      </c>
      <c r="B184" s="3">
        <v>3.1987386637458921</v>
      </c>
      <c r="C184" t="s">
        <v>573</v>
      </c>
    </row>
    <row r="185" spans="1:3">
      <c r="A185" s="1" t="s">
        <v>402</v>
      </c>
      <c r="B185" s="3">
        <v>47.417780065717402</v>
      </c>
      <c r="C185" t="s">
        <v>426</v>
      </c>
    </row>
    <row r="186" spans="1:3">
      <c r="A186" s="1" t="s">
        <v>403</v>
      </c>
      <c r="B186" s="3"/>
    </row>
    <row r="187" spans="1:3">
      <c r="A187" s="8" t="s">
        <v>404</v>
      </c>
      <c r="B187" s="10">
        <v>8.8574005852013773</v>
      </c>
      <c r="C187" t="s">
        <v>485</v>
      </c>
    </row>
    <row r="188" spans="1:3">
      <c r="A188" s="8" t="s">
        <v>405</v>
      </c>
      <c r="B188" s="10">
        <v>7.7476802819979875</v>
      </c>
      <c r="C188" t="s">
        <v>485</v>
      </c>
    </row>
    <row r="189" spans="1:3">
      <c r="A189" s="8" t="s">
        <v>406</v>
      </c>
      <c r="B189" s="10">
        <v>9.2849992341421341</v>
      </c>
      <c r="C189" t="s">
        <v>468</v>
      </c>
    </row>
    <row r="190" spans="1:3">
      <c r="A190" s="8" t="s">
        <v>407</v>
      </c>
      <c r="B190" s="10">
        <v>4.5814140957938161</v>
      </c>
      <c r="C190" t="s">
        <v>485</v>
      </c>
    </row>
    <row r="191" spans="1:3">
      <c r="A191" s="8" t="s">
        <v>408</v>
      </c>
      <c r="B191" s="10">
        <v>2.9422859415209177</v>
      </c>
      <c r="C191" t="s">
        <v>485</v>
      </c>
    </row>
    <row r="192" spans="1:3">
      <c r="A192" s="8" t="s">
        <v>409</v>
      </c>
      <c r="B192" s="10">
        <v>4.9988318245216981</v>
      </c>
      <c r="C192" t="s">
        <v>485</v>
      </c>
    </row>
    <row r="193" spans="1:3">
      <c r="A193" s="8" t="s">
        <v>410</v>
      </c>
      <c r="B193" s="10">
        <v>5.4569732341010795</v>
      </c>
      <c r="C193" t="s">
        <v>468</v>
      </c>
    </row>
    <row r="194" spans="1:3">
      <c r="A194" s="8" t="s">
        <v>411</v>
      </c>
      <c r="B194" s="10">
        <v>2.1583550851295312</v>
      </c>
      <c r="C194" t="s">
        <v>468</v>
      </c>
    </row>
    <row r="195" spans="1:3">
      <c r="A195" s="8" t="s">
        <v>412</v>
      </c>
      <c r="B195" s="10">
        <v>1.1402630638420166</v>
      </c>
      <c r="C195" t="s">
        <v>485</v>
      </c>
    </row>
    <row r="196" spans="1:3">
      <c r="A196" s="8" t="s">
        <v>348</v>
      </c>
      <c r="B196" s="10">
        <v>6.0780093670864623</v>
      </c>
      <c r="C196" t="s">
        <v>468</v>
      </c>
    </row>
    <row r="197" spans="1:3">
      <c r="A197" s="8" t="s">
        <v>413</v>
      </c>
      <c r="B197" s="10">
        <v>2.1583550851295312</v>
      </c>
      <c r="C197" t="s">
        <v>468</v>
      </c>
    </row>
    <row r="198" spans="1:3">
      <c r="A198" s="1" t="s">
        <v>414</v>
      </c>
      <c r="B198" s="3">
        <v>0.55324096385542154</v>
      </c>
      <c r="C198" t="s">
        <v>434</v>
      </c>
    </row>
    <row r="199" spans="1:3">
      <c r="A199" s="1" t="s">
        <v>415</v>
      </c>
      <c r="B199" s="3">
        <v>7.2323682365826931</v>
      </c>
      <c r="C199" t="s">
        <v>434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56"/>
  <sheetViews>
    <sheetView workbookViewId="0">
      <selection activeCell="A149" activeCellId="4" sqref="A2:B2 A6:B6 A16:B16 A147:B147 A149:B149"/>
    </sheetView>
  </sheetViews>
  <sheetFormatPr baseColWidth="10" defaultRowHeight="15"/>
  <cols>
    <col min="1" max="1" width="40.42578125" customWidth="1"/>
    <col min="2" max="2" width="8.42578125" customWidth="1"/>
  </cols>
  <sheetData>
    <row r="1" spans="1:5">
      <c r="A1" s="1" t="s">
        <v>600</v>
      </c>
      <c r="B1" s="3">
        <v>23.12</v>
      </c>
      <c r="C1" t="s">
        <v>698</v>
      </c>
      <c r="D1" t="s">
        <v>698</v>
      </c>
      <c r="E1">
        <f>SUMIF(C1:C164,"KCH",B1:B164)</f>
        <v>79.31</v>
      </c>
    </row>
    <row r="2" spans="1:5">
      <c r="A2" s="1" t="s">
        <v>893</v>
      </c>
      <c r="B2" s="3">
        <v>27.35</v>
      </c>
      <c r="C2" t="s">
        <v>707</v>
      </c>
      <c r="D2" t="s">
        <v>707</v>
      </c>
      <c r="E2">
        <f>SUMIF(C1:C149,"ASC",B1:B149)</f>
        <v>40.96</v>
      </c>
    </row>
    <row r="3" spans="1:5">
      <c r="A3" t="s">
        <v>699</v>
      </c>
      <c r="B3" s="2">
        <v>5.279617457833421</v>
      </c>
      <c r="C3" t="s">
        <v>861</v>
      </c>
      <c r="D3" t="s">
        <v>708</v>
      </c>
      <c r="E3">
        <f>SUMIF(C1:C150,"BIR",B1:B150)</f>
        <v>74.543919509863883</v>
      </c>
    </row>
    <row r="4" spans="1:5">
      <c r="A4" t="s">
        <v>700</v>
      </c>
      <c r="B4" s="2">
        <v>2.0794992175273865</v>
      </c>
      <c r="C4" t="s">
        <v>861</v>
      </c>
      <c r="D4" t="s">
        <v>719</v>
      </c>
      <c r="E4">
        <f>SUMIF(C1:C150,"TAM",B1:B150)</f>
        <v>78.590243780735875</v>
      </c>
    </row>
    <row r="5" spans="1:5">
      <c r="A5" t="s">
        <v>701</v>
      </c>
      <c r="B5" s="2">
        <v>23.359707876890976</v>
      </c>
      <c r="C5" t="s">
        <v>861</v>
      </c>
      <c r="D5" t="s">
        <v>720</v>
      </c>
      <c r="E5">
        <f>SUMIF(C1:C150,"KER",B1:B150)</f>
        <v>74.609800263634213</v>
      </c>
    </row>
    <row r="6" spans="1:5">
      <c r="A6" t="s">
        <v>862</v>
      </c>
      <c r="B6" s="2">
        <v>11.841592766475395</v>
      </c>
      <c r="D6" t="s">
        <v>724</v>
      </c>
      <c r="E6">
        <f>SUMIF(C1:C150,"ASS",B1:B150)</f>
        <v>70.99545096572534</v>
      </c>
    </row>
    <row r="7" spans="1:5">
      <c r="A7" s="8" t="s">
        <v>863</v>
      </c>
      <c r="B7" s="2">
        <v>4.4791578947368418</v>
      </c>
      <c r="C7" t="s">
        <v>885</v>
      </c>
      <c r="D7" t="s">
        <v>730</v>
      </c>
      <c r="E7">
        <f>SUMIF(C1:C150,"APD",B1:B150)</f>
        <v>74.101775107228633</v>
      </c>
    </row>
    <row r="8" spans="1:5">
      <c r="A8" s="8" t="s">
        <v>864</v>
      </c>
      <c r="B8" s="2">
        <v>8.5527953216374257</v>
      </c>
      <c r="C8" t="s">
        <v>885</v>
      </c>
      <c r="D8" t="s">
        <v>741</v>
      </c>
      <c r="E8">
        <f>SUMIF(C1:C150,"GOA",B1:B150)</f>
        <v>74.222508398128156</v>
      </c>
    </row>
    <row r="9" spans="1:5">
      <c r="A9" s="8" t="s">
        <v>865</v>
      </c>
      <c r="B9" s="2">
        <v>13.695532163742689</v>
      </c>
      <c r="C9" t="s">
        <v>885</v>
      </c>
      <c r="D9" t="s">
        <v>748</v>
      </c>
      <c r="E9">
        <f>SUMIF(C1:C150,"ORI",B1:B150)</f>
        <v>73.542664406488115</v>
      </c>
    </row>
    <row r="10" spans="1:5">
      <c r="A10" s="8" t="s">
        <v>866</v>
      </c>
      <c r="B10" s="2">
        <v>8.8477192982456128</v>
      </c>
      <c r="C10" t="s">
        <v>861</v>
      </c>
      <c r="D10" t="s">
        <v>750</v>
      </c>
      <c r="E10">
        <f>SUMIF(C1:C150,"BGL",B1:B150)</f>
        <v>72.45875451263538</v>
      </c>
    </row>
    <row r="11" spans="1:5">
      <c r="A11" s="8" t="s">
        <v>867</v>
      </c>
      <c r="B11" s="2">
        <v>26.395695906432746</v>
      </c>
      <c r="C11" t="s">
        <v>885</v>
      </c>
      <c r="D11" t="s">
        <v>753</v>
      </c>
      <c r="E11">
        <f>SUMIF(C1:C150,"MAH",B1:B150)</f>
        <v>70.357521438038205</v>
      </c>
    </row>
    <row r="12" spans="1:5">
      <c r="A12" s="8" t="s">
        <v>868</v>
      </c>
      <c r="B12" s="2">
        <v>9.4375672514619868</v>
      </c>
      <c r="C12" t="s">
        <v>885</v>
      </c>
      <c r="D12" t="s">
        <v>766</v>
      </c>
      <c r="E12">
        <f>SUMIF(C1:C150,"MHR",B1:B150)</f>
        <v>79.254209531385982</v>
      </c>
    </row>
    <row r="13" spans="1:5">
      <c r="A13" s="8" t="s">
        <v>869</v>
      </c>
      <c r="B13" s="2">
        <v>9.8799532163742683</v>
      </c>
      <c r="C13" t="s">
        <v>861</v>
      </c>
      <c r="D13" t="s">
        <v>776</v>
      </c>
      <c r="E13">
        <f>SUMIF(C1:C151,"GUY",B1:B151)</f>
        <v>79.496212065381926</v>
      </c>
    </row>
    <row r="14" spans="1:5">
      <c r="A14" s="8" t="s">
        <v>870</v>
      </c>
      <c r="B14" s="2">
        <v>4.8662456140350878</v>
      </c>
      <c r="C14" t="s">
        <v>885</v>
      </c>
      <c r="D14" t="s">
        <v>781</v>
      </c>
      <c r="E14">
        <f>SUMIF(C1:C151,"RAY",B1:C151)</f>
        <v>74.66890105570954</v>
      </c>
    </row>
    <row r="15" spans="1:5">
      <c r="A15" s="8" t="s">
        <v>871</v>
      </c>
      <c r="B15" s="2">
        <v>8.4053333333333313</v>
      </c>
      <c r="C15" t="s">
        <v>885</v>
      </c>
      <c r="D15" t="s">
        <v>783</v>
      </c>
      <c r="E15">
        <f>SUMIF(C1:C151,"BAN",B1:C151)</f>
        <v>77.408519855595657</v>
      </c>
    </row>
    <row r="16" spans="1:5">
      <c r="A16" t="s">
        <v>873</v>
      </c>
      <c r="B16" s="2">
        <v>53.581763171622335</v>
      </c>
      <c r="D16" t="s">
        <v>789</v>
      </c>
      <c r="E16">
        <f>SUMIF(C1:C151,"WBG",B1:B151)</f>
        <v>76.565847080576305</v>
      </c>
    </row>
    <row r="17" spans="1:5">
      <c r="A17" t="s">
        <v>874</v>
      </c>
      <c r="B17" s="2">
        <v>1.1090662493479395</v>
      </c>
      <c r="C17" t="s">
        <v>861</v>
      </c>
      <c r="D17" t="s">
        <v>804</v>
      </c>
      <c r="E17">
        <f>SUMIF(C1:C151,"JHA",B1:B151)</f>
        <v>73.565276972552923</v>
      </c>
    </row>
    <row r="18" spans="1:5">
      <c r="A18" t="s">
        <v>875</v>
      </c>
      <c r="B18" s="2">
        <v>7.509302729960007</v>
      </c>
      <c r="C18" t="s">
        <v>861</v>
      </c>
      <c r="D18" t="s">
        <v>816</v>
      </c>
      <c r="E18">
        <f>SUMIF(C1:C151,"NEP",B1:B151)</f>
        <v>70.226866770985026</v>
      </c>
    </row>
    <row r="19" spans="1:5">
      <c r="A19" s="1" t="s">
        <v>605</v>
      </c>
      <c r="D19" t="s">
        <v>820</v>
      </c>
      <c r="E19">
        <f>SUMIF(C1:C151,"BIH",B1:B151)</f>
        <v>72.473305329126632</v>
      </c>
    </row>
    <row r="20" spans="1:5">
      <c r="A20" s="8" t="s">
        <v>606</v>
      </c>
      <c r="B20" s="2">
        <v>53.798643663625008</v>
      </c>
      <c r="C20" t="s">
        <v>730</v>
      </c>
      <c r="D20" t="s">
        <v>832</v>
      </c>
      <c r="E20">
        <f>SUMIF(C1:C151,"UPE",B1:B151)</f>
        <v>72.377828800121506</v>
      </c>
    </row>
    <row r="21" spans="1:5">
      <c r="A21" s="8" t="s">
        <v>709</v>
      </c>
      <c r="B21" s="2">
        <v>1.5031813779267567</v>
      </c>
      <c r="C21" t="s">
        <v>724</v>
      </c>
      <c r="D21" t="s">
        <v>840</v>
      </c>
      <c r="E21">
        <f>SUMIF(C1:C151,"UPC",B1:B151)</f>
        <v>72.685054390644865</v>
      </c>
    </row>
    <row r="22" spans="1:5">
      <c r="A22" s="8" t="s">
        <v>725</v>
      </c>
      <c r="B22" s="2">
        <v>33.995862902242088</v>
      </c>
      <c r="C22" t="s">
        <v>724</v>
      </c>
      <c r="D22" t="s">
        <v>850</v>
      </c>
      <c r="E22">
        <f>SUMIF(C1:C151,"UPW",B1:B151)</f>
        <v>78.085275345082181</v>
      </c>
    </row>
    <row r="23" spans="1:5">
      <c r="A23" s="8" t="s">
        <v>607</v>
      </c>
      <c r="B23" s="2"/>
      <c r="D23" t="s">
        <v>857</v>
      </c>
      <c r="E23">
        <f>SUMIF(C1:C151,"DLH",B1:B151)</f>
        <v>78.067398084065687</v>
      </c>
    </row>
    <row r="24" spans="1:5">
      <c r="A24" s="6" t="s">
        <v>821</v>
      </c>
      <c r="B24" s="7">
        <v>19.291961019441072</v>
      </c>
      <c r="C24" t="s">
        <v>820</v>
      </c>
      <c r="D24" t="s">
        <v>861</v>
      </c>
      <c r="E24">
        <f>SUMIF(C1:C151,"CCH",B1:B151)</f>
        <v>71.724209871687961</v>
      </c>
    </row>
    <row r="25" spans="1:5">
      <c r="A25" s="6" t="s">
        <v>608</v>
      </c>
      <c r="B25" s="7">
        <v>23.333878107319435</v>
      </c>
      <c r="C25" t="s">
        <v>816</v>
      </c>
      <c r="D25" t="s">
        <v>885</v>
      </c>
      <c r="E25">
        <f>SUMIF(C1:C137,"PUN",B1:B137)</f>
        <v>75.832327485380105</v>
      </c>
    </row>
    <row r="26" spans="1:5">
      <c r="A26" s="6" t="s">
        <v>822</v>
      </c>
      <c r="B26" s="7">
        <v>10.727466433233937</v>
      </c>
      <c r="C26" t="s">
        <v>820</v>
      </c>
    </row>
    <row r="27" spans="1:5">
      <c r="A27" s="6" t="s">
        <v>823</v>
      </c>
      <c r="B27" s="7">
        <v>13.818986800449013</v>
      </c>
      <c r="C27" t="s">
        <v>820</v>
      </c>
    </row>
    <row r="28" spans="1:5">
      <c r="A28" s="6" t="s">
        <v>805</v>
      </c>
      <c r="B28" s="7">
        <v>6.685549345355569</v>
      </c>
      <c r="C28" t="s">
        <v>804</v>
      </c>
    </row>
    <row r="29" spans="1:5">
      <c r="A29" s="6" t="s">
        <v>806</v>
      </c>
      <c r="B29" s="7">
        <v>11.841724657459864</v>
      </c>
      <c r="C29" t="s">
        <v>804</v>
      </c>
    </row>
    <row r="30" spans="1:5">
      <c r="A30" s="6" t="s">
        <v>807</v>
      </c>
      <c r="B30" s="7">
        <v>5.5275947201796045</v>
      </c>
      <c r="C30" t="s">
        <v>804</v>
      </c>
    </row>
    <row r="31" spans="1:5">
      <c r="A31" s="6" t="s">
        <v>824</v>
      </c>
      <c r="B31" s="7">
        <v>10.224957822308516</v>
      </c>
      <c r="C31" t="s">
        <v>820</v>
      </c>
    </row>
    <row r="32" spans="1:5">
      <c r="A32" s="6" t="s">
        <v>825</v>
      </c>
      <c r="B32" s="7">
        <v>11.940041559597447</v>
      </c>
      <c r="C32" t="s">
        <v>820</v>
      </c>
    </row>
    <row r="33" spans="1:3">
      <c r="A33" s="8" t="s">
        <v>609</v>
      </c>
      <c r="B33" s="2">
        <v>27.826343803889579</v>
      </c>
      <c r="C33" t="s">
        <v>748</v>
      </c>
    </row>
    <row r="34" spans="1:3">
      <c r="A34" s="8" t="s">
        <v>610</v>
      </c>
      <c r="B34" s="2">
        <v>1.5903223273717861</v>
      </c>
      <c r="C34" t="s">
        <v>741</v>
      </c>
    </row>
    <row r="35" spans="1:3">
      <c r="A35" s="8" t="s">
        <v>611</v>
      </c>
      <c r="B35" s="2">
        <v>65.834987305719693</v>
      </c>
      <c r="C35" t="s">
        <v>776</v>
      </c>
    </row>
    <row r="36" spans="1:3">
      <c r="A36" s="8" t="s">
        <v>612</v>
      </c>
      <c r="B36" s="2">
        <v>29.562567099226214</v>
      </c>
      <c r="C36" t="s">
        <v>857</v>
      </c>
    </row>
    <row r="37" spans="1:3">
      <c r="A37" s="8" t="s">
        <v>613</v>
      </c>
      <c r="B37" s="2">
        <v>7.4723364149112692</v>
      </c>
      <c r="C37" t="s">
        <v>816</v>
      </c>
    </row>
    <row r="38" spans="1:3">
      <c r="A38" s="8" t="s">
        <v>614</v>
      </c>
      <c r="B38" s="2">
        <v>13.659343825508353</v>
      </c>
      <c r="C38" t="s">
        <v>861</v>
      </c>
    </row>
    <row r="39" spans="1:3">
      <c r="A39" s="8" t="s">
        <v>615</v>
      </c>
      <c r="B39" s="2">
        <v>35.934749027393991</v>
      </c>
      <c r="C39" t="s">
        <v>804</v>
      </c>
    </row>
    <row r="40" spans="1:3">
      <c r="A40" s="8" t="s">
        <v>616</v>
      </c>
      <c r="B40" s="2"/>
    </row>
    <row r="41" spans="1:3">
      <c r="A41" s="6" t="s">
        <v>721</v>
      </c>
      <c r="B41" s="7">
        <v>24.534192684927145</v>
      </c>
      <c r="C41" t="s">
        <v>720</v>
      </c>
    </row>
    <row r="42" spans="1:3">
      <c r="A42" s="6" t="s">
        <v>617</v>
      </c>
      <c r="B42" s="7">
        <v>12.22351873556317</v>
      </c>
      <c r="C42" t="s">
        <v>741</v>
      </c>
    </row>
    <row r="43" spans="1:3">
      <c r="A43" s="6" t="s">
        <v>722</v>
      </c>
      <c r="B43" s="7">
        <v>13.683368566726685</v>
      </c>
      <c r="C43" t="s">
        <v>720</v>
      </c>
    </row>
    <row r="44" spans="1:3">
      <c r="A44" s="6" t="s">
        <v>618</v>
      </c>
      <c r="B44" s="7">
        <v>16.112820151424177</v>
      </c>
      <c r="C44" t="s">
        <v>741</v>
      </c>
    </row>
    <row r="45" spans="1:3">
      <c r="A45" s="8" t="s">
        <v>723</v>
      </c>
      <c r="B45" s="2">
        <v>36.392239011980386</v>
      </c>
      <c r="C45" t="s">
        <v>720</v>
      </c>
    </row>
    <row r="46" spans="1:3">
      <c r="A46" s="8" t="s">
        <v>619</v>
      </c>
      <c r="B46" s="2"/>
    </row>
    <row r="47" spans="1:3">
      <c r="A47" s="12" t="s">
        <v>758</v>
      </c>
      <c r="B47" s="13">
        <v>8.7370831397520838</v>
      </c>
      <c r="C47" t="s">
        <v>766</v>
      </c>
    </row>
    <row r="48" spans="1:3">
      <c r="A48" s="12" t="s">
        <v>841</v>
      </c>
      <c r="B48" s="13">
        <v>4.7498357218602356</v>
      </c>
      <c r="C48" t="s">
        <v>840</v>
      </c>
    </row>
    <row r="49" spans="1:3">
      <c r="A49" s="12" t="s">
        <v>842</v>
      </c>
      <c r="B49" s="13">
        <v>7.2228006504434319</v>
      </c>
      <c r="C49" t="s">
        <v>840</v>
      </c>
    </row>
    <row r="50" spans="1:3">
      <c r="A50" s="12" t="s">
        <v>759</v>
      </c>
      <c r="B50" s="13">
        <v>13.661224759662236</v>
      </c>
      <c r="C50" t="s">
        <v>776</v>
      </c>
    </row>
    <row r="51" spans="1:3">
      <c r="A51" s="12" t="s">
        <v>760</v>
      </c>
      <c r="B51" s="13">
        <v>12.059789321328626</v>
      </c>
      <c r="C51" t="s">
        <v>766</v>
      </c>
    </row>
    <row r="52" spans="1:3">
      <c r="A52" s="12" t="s">
        <v>761</v>
      </c>
      <c r="B52" s="13">
        <v>3.6931062149326146</v>
      </c>
      <c r="C52" t="s">
        <v>766</v>
      </c>
    </row>
    <row r="53" spans="1:3">
      <c r="A53" s="12" t="s">
        <v>762</v>
      </c>
      <c r="B53" s="13">
        <v>7.5169418534026669</v>
      </c>
      <c r="C53" t="s">
        <v>766</v>
      </c>
    </row>
    <row r="54" spans="1:3">
      <c r="A54" s="12" t="s">
        <v>763</v>
      </c>
      <c r="B54" s="13">
        <v>8.5736713603302874</v>
      </c>
      <c r="C54" t="s">
        <v>766</v>
      </c>
    </row>
    <row r="55" spans="1:3">
      <c r="A55" s="12" t="s">
        <v>764</v>
      </c>
      <c r="B55" s="13">
        <v>3.442541486485859</v>
      </c>
      <c r="C55" t="s">
        <v>766</v>
      </c>
    </row>
    <row r="56" spans="1:3">
      <c r="A56" s="12" t="s">
        <v>765</v>
      </c>
      <c r="B56" s="13">
        <v>9.4560949692079923</v>
      </c>
      <c r="C56" t="s">
        <v>766</v>
      </c>
    </row>
    <row r="57" spans="1:3">
      <c r="A57" s="8" t="s">
        <v>620</v>
      </c>
      <c r="B57" s="2"/>
    </row>
    <row r="58" spans="1:3">
      <c r="A58" s="6" t="s">
        <v>621</v>
      </c>
      <c r="B58" s="7">
        <v>32.036699779141742</v>
      </c>
      <c r="C58" t="s">
        <v>753</v>
      </c>
    </row>
    <row r="59" spans="1:3">
      <c r="A59" s="6" t="s">
        <v>622</v>
      </c>
      <c r="B59" s="7">
        <v>26.267853490240338</v>
      </c>
      <c r="C59" t="s">
        <v>741</v>
      </c>
    </row>
    <row r="60" spans="1:3">
      <c r="A60" s="6" t="s">
        <v>623</v>
      </c>
      <c r="B60" s="7">
        <v>20.812653213162708</v>
      </c>
      <c r="C60" t="s">
        <v>753</v>
      </c>
    </row>
    <row r="61" spans="1:3">
      <c r="A61" s="6" t="s">
        <v>624</v>
      </c>
      <c r="B61" s="7">
        <v>17.508168445733755</v>
      </c>
      <c r="C61" t="s">
        <v>753</v>
      </c>
    </row>
    <row r="62" spans="1:3">
      <c r="A62" s="6" t="s">
        <v>625</v>
      </c>
      <c r="B62" s="7">
        <v>12.613050332627131</v>
      </c>
      <c r="C62" t="s">
        <v>766</v>
      </c>
    </row>
    <row r="63" spans="1:3">
      <c r="A63" s="6" t="s">
        <v>626</v>
      </c>
      <c r="B63" s="7">
        <v>13.16193085331872</v>
      </c>
      <c r="C63" t="s">
        <v>766</v>
      </c>
    </row>
    <row r="64" spans="1:3">
      <c r="A64" s="8" t="s">
        <v>710</v>
      </c>
      <c r="B64" s="2">
        <v>3.1152889426598001</v>
      </c>
      <c r="C64" t="s">
        <v>724</v>
      </c>
    </row>
    <row r="65" spans="1:3">
      <c r="A65" s="8" t="s">
        <v>726</v>
      </c>
      <c r="B65" s="2">
        <v>3.2351077481467159</v>
      </c>
      <c r="C65" t="s">
        <v>724</v>
      </c>
    </row>
    <row r="66" spans="1:3">
      <c r="A66" s="8" t="s">
        <v>711</v>
      </c>
      <c r="B66" s="2">
        <v>1.1981880548691539</v>
      </c>
      <c r="C66" t="s">
        <v>724</v>
      </c>
    </row>
    <row r="67" spans="1:3">
      <c r="A67" s="8" t="s">
        <v>712</v>
      </c>
      <c r="B67" s="2">
        <v>2.1567384987644771</v>
      </c>
      <c r="C67" t="s">
        <v>724</v>
      </c>
    </row>
    <row r="68" spans="1:3">
      <c r="A68" s="8" t="s">
        <v>627</v>
      </c>
      <c r="B68" s="2">
        <v>45.716320602598536</v>
      </c>
      <c r="C68" t="s">
        <v>748</v>
      </c>
    </row>
    <row r="69" spans="1:3">
      <c r="A69" s="8" t="s">
        <v>628</v>
      </c>
      <c r="B69" s="2">
        <v>30.216124220063932</v>
      </c>
      <c r="C69" t="s">
        <v>857</v>
      </c>
    </row>
    <row r="70" spans="1:3">
      <c r="A70" s="8" t="s">
        <v>629</v>
      </c>
      <c r="B70" s="2">
        <v>74.66890105570954</v>
      </c>
      <c r="C70" t="s">
        <v>781</v>
      </c>
    </row>
    <row r="71" spans="1:3">
      <c r="A71" s="8" t="s">
        <v>713</v>
      </c>
      <c r="B71" s="2">
        <v>0.66444973951834896</v>
      </c>
      <c r="C71" t="s">
        <v>724</v>
      </c>
    </row>
    <row r="72" spans="1:3">
      <c r="A72" s="8" t="s">
        <v>630</v>
      </c>
      <c r="B72" s="2">
        <v>78.590243780735875</v>
      </c>
      <c r="C72" t="s">
        <v>719</v>
      </c>
    </row>
    <row r="73" spans="1:3">
      <c r="A73" s="8" t="s">
        <v>714</v>
      </c>
      <c r="B73" s="2">
        <v>3.9975910557907226</v>
      </c>
      <c r="C73" t="s">
        <v>724</v>
      </c>
    </row>
    <row r="74" spans="1:3">
      <c r="A74" s="8" t="s">
        <v>631</v>
      </c>
      <c r="B74" s="2"/>
    </row>
    <row r="75" spans="1:3">
      <c r="A75" s="6" t="s">
        <v>632</v>
      </c>
      <c r="B75" s="7">
        <v>12.340719342443592</v>
      </c>
      <c r="C75" t="s">
        <v>840</v>
      </c>
    </row>
    <row r="76" spans="1:3">
      <c r="A76" s="6" t="s">
        <v>633</v>
      </c>
      <c r="B76" s="7">
        <v>9.2038021574270381</v>
      </c>
      <c r="C76" t="s">
        <v>840</v>
      </c>
    </row>
    <row r="77" spans="1:3">
      <c r="A77" s="6" t="s">
        <v>634</v>
      </c>
      <c r="B77" s="7">
        <v>14.59537856917424</v>
      </c>
      <c r="C77" t="s">
        <v>840</v>
      </c>
    </row>
    <row r="78" spans="1:3">
      <c r="A78" s="6" t="s">
        <v>635</v>
      </c>
      <c r="B78" s="7">
        <v>10.957426000439765</v>
      </c>
      <c r="C78" t="s">
        <v>832</v>
      </c>
    </row>
    <row r="79" spans="1:3">
      <c r="A79" s="6" t="s">
        <v>636</v>
      </c>
      <c r="B79" s="7">
        <v>13.734904758006502</v>
      </c>
      <c r="C79" t="s">
        <v>850</v>
      </c>
    </row>
    <row r="80" spans="1:3">
      <c r="A80" s="6" t="s">
        <v>637</v>
      </c>
      <c r="B80" s="7">
        <v>7.3412575788234609</v>
      </c>
      <c r="C80" t="s">
        <v>832</v>
      </c>
    </row>
    <row r="81" spans="1:3">
      <c r="A81" s="6" t="s">
        <v>638</v>
      </c>
      <c r="B81" s="7">
        <v>5.1955190876836648</v>
      </c>
      <c r="C81" t="s">
        <v>840</v>
      </c>
    </row>
    <row r="82" spans="1:3">
      <c r="A82" s="6" t="s">
        <v>639</v>
      </c>
      <c r="B82" s="7">
        <v>11.099022956707872</v>
      </c>
      <c r="C82" t="s">
        <v>832</v>
      </c>
    </row>
    <row r="83" spans="1:3">
      <c r="A83" s="6" t="s">
        <v>640</v>
      </c>
      <c r="B83" s="7">
        <v>12.994243755988705</v>
      </c>
      <c r="C83" t="s">
        <v>832</v>
      </c>
    </row>
    <row r="84" spans="1:3">
      <c r="A84" s="6" t="s">
        <v>641</v>
      </c>
      <c r="B84" s="7">
        <v>15.020169437978563</v>
      </c>
      <c r="C84" t="s">
        <v>832</v>
      </c>
    </row>
    <row r="85" spans="1:3">
      <c r="A85" s="6" t="s">
        <v>642</v>
      </c>
      <c r="B85" s="7">
        <v>5.3480081175108598</v>
      </c>
      <c r="C85" t="s">
        <v>840</v>
      </c>
    </row>
    <row r="86" spans="1:3">
      <c r="A86" s="6" t="s">
        <v>643</v>
      </c>
      <c r="B86" s="7">
        <v>14.028990744101806</v>
      </c>
      <c r="C86" t="s">
        <v>840</v>
      </c>
    </row>
    <row r="87" spans="1:3">
      <c r="A87" s="6" t="s">
        <v>644</v>
      </c>
      <c r="B87" s="7">
        <v>25.814214335032048</v>
      </c>
      <c r="C87" t="s">
        <v>850</v>
      </c>
    </row>
    <row r="88" spans="1:3">
      <c r="A88" s="6" t="s">
        <v>645</v>
      </c>
      <c r="B88" s="7">
        <v>15.880643249146297</v>
      </c>
      <c r="C88" t="s">
        <v>850</v>
      </c>
    </row>
    <row r="89" spans="1:3">
      <c r="A89" s="6" t="s">
        <v>646</v>
      </c>
      <c r="B89" s="7">
        <v>6.4698916940966411</v>
      </c>
      <c r="C89" t="s">
        <v>820</v>
      </c>
    </row>
    <row r="90" spans="1:3">
      <c r="A90" s="6" t="s">
        <v>647</v>
      </c>
      <c r="B90" s="7">
        <v>14.366645024433447</v>
      </c>
      <c r="C90" t="s">
        <v>850</v>
      </c>
    </row>
    <row r="91" spans="1:3">
      <c r="A91" s="6" t="s">
        <v>648</v>
      </c>
      <c r="B91" s="7">
        <v>8.2888679784638768</v>
      </c>
      <c r="C91" t="s">
        <v>850</v>
      </c>
    </row>
    <row r="92" spans="1:3">
      <c r="A92" s="6" t="s">
        <v>649</v>
      </c>
      <c r="B92" s="7">
        <v>14.965709070183138</v>
      </c>
      <c r="C92" t="s">
        <v>832</v>
      </c>
    </row>
    <row r="93" spans="1:3">
      <c r="A93" s="8" t="s">
        <v>650</v>
      </c>
      <c r="B93" s="2">
        <v>10.99065224875433</v>
      </c>
      <c r="C93" t="s">
        <v>816</v>
      </c>
    </row>
    <row r="94" spans="1:3">
      <c r="A94" s="8" t="s">
        <v>651</v>
      </c>
      <c r="B94" s="2"/>
    </row>
    <row r="95" spans="1:3">
      <c r="A95" s="6" t="s">
        <v>652</v>
      </c>
      <c r="B95" s="7">
        <v>10.973748593377067</v>
      </c>
      <c r="C95" t="s">
        <v>789</v>
      </c>
    </row>
    <row r="96" spans="1:3">
      <c r="A96" s="6" t="s">
        <v>653</v>
      </c>
      <c r="B96" s="7">
        <v>8.8726241107165773</v>
      </c>
      <c r="C96" t="s">
        <v>789</v>
      </c>
    </row>
    <row r="97" spans="1:3">
      <c r="A97" s="6" t="s">
        <v>654</v>
      </c>
      <c r="B97" s="7">
        <v>8.4044979306419592</v>
      </c>
      <c r="C97" t="s">
        <v>789</v>
      </c>
    </row>
    <row r="98" spans="1:3">
      <c r="A98" s="6" t="s">
        <v>655</v>
      </c>
      <c r="B98" s="7">
        <v>7.7295252989064656</v>
      </c>
      <c r="C98" t="s">
        <v>789</v>
      </c>
    </row>
    <row r="99" spans="1:3">
      <c r="A99" s="6" t="s">
        <v>656</v>
      </c>
      <c r="B99" s="7">
        <v>6.4666732782400578</v>
      </c>
      <c r="C99" t="s">
        <v>804</v>
      </c>
    </row>
    <row r="100" spans="1:3">
      <c r="A100" s="6" t="s">
        <v>657</v>
      </c>
      <c r="B100" s="7">
        <v>6.0094337535160127</v>
      </c>
      <c r="C100" t="s">
        <v>789</v>
      </c>
    </row>
    <row r="101" spans="1:3">
      <c r="A101" s="6" t="s">
        <v>658</v>
      </c>
      <c r="B101" s="7">
        <v>5.6284008162459758</v>
      </c>
      <c r="C101" t="s">
        <v>789</v>
      </c>
    </row>
    <row r="102" spans="1:3">
      <c r="A102" s="6" t="s">
        <v>659</v>
      </c>
      <c r="B102" s="7">
        <v>5.5413075734413955</v>
      </c>
      <c r="C102" t="s">
        <v>789</v>
      </c>
    </row>
    <row r="103" spans="1:3">
      <c r="A103" s="6" t="s">
        <v>660</v>
      </c>
      <c r="B103" s="7">
        <v>5.2691411896770832</v>
      </c>
      <c r="C103" t="s">
        <v>789</v>
      </c>
    </row>
    <row r="104" spans="1:3">
      <c r="A104" s="6" t="s">
        <v>661</v>
      </c>
      <c r="B104" s="7">
        <v>4.8881082524070472</v>
      </c>
      <c r="C104" t="s">
        <v>789</v>
      </c>
    </row>
    <row r="105" spans="1:3">
      <c r="A105" s="6" t="s">
        <v>662</v>
      </c>
      <c r="B105" s="7">
        <v>4.3546621402289949</v>
      </c>
      <c r="C105" t="s">
        <v>789</v>
      </c>
    </row>
    <row r="106" spans="1:3">
      <c r="A106" s="6" t="s">
        <v>715</v>
      </c>
      <c r="B106" s="7">
        <v>4.2131356206715527</v>
      </c>
      <c r="C106" t="s">
        <v>724</v>
      </c>
    </row>
    <row r="107" spans="1:3">
      <c r="A107" s="6" t="s">
        <v>663</v>
      </c>
      <c r="B107" s="7">
        <v>3.9191959262060956</v>
      </c>
      <c r="C107" t="s">
        <v>804</v>
      </c>
    </row>
    <row r="108" spans="1:3">
      <c r="A108" s="6" t="s">
        <v>664</v>
      </c>
      <c r="B108" s="7">
        <v>3.8103293727003704</v>
      </c>
      <c r="C108" t="s">
        <v>789</v>
      </c>
    </row>
    <row r="109" spans="1:3">
      <c r="A109" s="6" t="s">
        <v>665</v>
      </c>
      <c r="B109" s="7">
        <v>3.2659966051717459</v>
      </c>
      <c r="C109" t="s">
        <v>789</v>
      </c>
    </row>
    <row r="110" spans="1:3">
      <c r="A110" s="6" t="s">
        <v>666</v>
      </c>
      <c r="B110" s="7">
        <v>3.1897900177177387</v>
      </c>
      <c r="C110" t="s">
        <v>804</v>
      </c>
    </row>
    <row r="111" spans="1:3">
      <c r="A111" s="6" t="s">
        <v>716</v>
      </c>
      <c r="B111" s="7">
        <v>3.0700368088614414</v>
      </c>
      <c r="C111" t="s">
        <v>724</v>
      </c>
    </row>
    <row r="112" spans="1:3">
      <c r="A112" s="6" t="s">
        <v>717</v>
      </c>
      <c r="B112" s="7">
        <v>2.0031445845053377</v>
      </c>
      <c r="C112" t="s">
        <v>724</v>
      </c>
    </row>
    <row r="113" spans="1:3">
      <c r="A113" s="6" t="s">
        <v>667</v>
      </c>
      <c r="B113" s="7">
        <v>1.8180714435456053</v>
      </c>
      <c r="C113" t="s">
        <v>789</v>
      </c>
    </row>
    <row r="114" spans="1:3">
      <c r="A114" s="8" t="s">
        <v>668</v>
      </c>
      <c r="B114" s="2"/>
    </row>
    <row r="115" spans="1:3">
      <c r="A115" s="6" t="s">
        <v>669</v>
      </c>
      <c r="B115" s="7">
        <v>3.078854890047078</v>
      </c>
      <c r="C115" t="s">
        <v>741</v>
      </c>
    </row>
    <row r="116" spans="1:3">
      <c r="A116" s="6" t="s">
        <v>670</v>
      </c>
      <c r="B116" s="7">
        <v>4.7357486862973124</v>
      </c>
      <c r="C116" t="s">
        <v>730</v>
      </c>
    </row>
    <row r="117" spans="1:3">
      <c r="A117" s="6" t="s">
        <v>671</v>
      </c>
      <c r="B117" s="7">
        <v>4.3153427976965073</v>
      </c>
      <c r="C117" t="s">
        <v>741</v>
      </c>
    </row>
    <row r="118" spans="1:3">
      <c r="A118" s="6" t="s">
        <v>672</v>
      </c>
      <c r="B118" s="7">
        <v>3.1901388017355266</v>
      </c>
      <c r="C118" t="s">
        <v>730</v>
      </c>
    </row>
    <row r="119" spans="1:3">
      <c r="A119" s="6" t="s">
        <v>673</v>
      </c>
      <c r="B119" s="7">
        <v>4.3400725558494946</v>
      </c>
      <c r="C119" t="s">
        <v>730</v>
      </c>
    </row>
    <row r="120" spans="1:3">
      <c r="A120" s="6" t="s">
        <v>674</v>
      </c>
      <c r="B120" s="7">
        <v>3.3014227134239751</v>
      </c>
      <c r="C120" t="s">
        <v>741</v>
      </c>
    </row>
    <row r="121" spans="1:3">
      <c r="A121" s="6" t="s">
        <v>675</v>
      </c>
      <c r="B121" s="7">
        <v>4.018585699860644</v>
      </c>
      <c r="C121" t="s">
        <v>730</v>
      </c>
    </row>
    <row r="122" spans="1:3">
      <c r="A122" s="6" t="s">
        <v>676</v>
      </c>
      <c r="B122" s="7">
        <v>2.9057465829761577</v>
      </c>
      <c r="C122" t="s">
        <v>741</v>
      </c>
    </row>
    <row r="123" spans="1:3">
      <c r="A123" s="6" t="s">
        <v>677</v>
      </c>
      <c r="B123" s="7">
        <v>4.4266267093849549</v>
      </c>
      <c r="C123" t="s">
        <v>741</v>
      </c>
    </row>
    <row r="124" spans="1:3">
      <c r="A124" s="6" t="s">
        <v>678</v>
      </c>
      <c r="B124" s="7">
        <v>4.018585699860644</v>
      </c>
      <c r="C124" t="s">
        <v>730</v>
      </c>
    </row>
    <row r="125" spans="1:3">
      <c r="A125" s="8" t="s">
        <v>679</v>
      </c>
      <c r="B125" s="2">
        <v>0.41391950986388953</v>
      </c>
      <c r="C125" t="s">
        <v>708</v>
      </c>
    </row>
    <row r="126" spans="1:3">
      <c r="A126" s="8" t="s">
        <v>680</v>
      </c>
      <c r="B126" s="2">
        <v>1.1546175801466392</v>
      </c>
    </row>
    <row r="127" spans="1:3">
      <c r="A127" s="8" t="s">
        <v>681</v>
      </c>
      <c r="B127" s="2">
        <v>0.37034903514137485</v>
      </c>
    </row>
    <row r="128" spans="1:3">
      <c r="A128" s="8" t="s">
        <v>682</v>
      </c>
      <c r="B128" s="2">
        <v>0.26142284833508811</v>
      </c>
    </row>
    <row r="129" spans="1:3">
      <c r="A129" s="8" t="s">
        <v>683</v>
      </c>
      <c r="B129" s="2">
        <v>6.5355712083772027E-2</v>
      </c>
    </row>
    <row r="130" spans="1:3">
      <c r="A130" s="8" t="s">
        <v>684</v>
      </c>
      <c r="B130" s="2">
        <v>1.361577335078584</v>
      </c>
    </row>
    <row r="131" spans="1:3">
      <c r="A131" s="8" t="s">
        <v>685</v>
      </c>
      <c r="B131" s="2">
        <v>18.28870676477554</v>
      </c>
      <c r="C131" t="s">
        <v>857</v>
      </c>
    </row>
    <row r="132" spans="1:3">
      <c r="A132" s="1" t="s">
        <v>686</v>
      </c>
      <c r="B132" s="1"/>
    </row>
    <row r="133" spans="1:3">
      <c r="A133" s="8" t="s">
        <v>687</v>
      </c>
      <c r="B133" s="9">
        <v>9.3073465703971117</v>
      </c>
      <c r="C133" t="s">
        <v>783</v>
      </c>
    </row>
    <row r="134" spans="1:3">
      <c r="A134" s="8" t="s">
        <v>727</v>
      </c>
      <c r="B134" s="9">
        <v>31.754476534296028</v>
      </c>
      <c r="C134" t="s">
        <v>750</v>
      </c>
    </row>
    <row r="135" spans="1:3">
      <c r="A135" s="8" t="s">
        <v>688</v>
      </c>
      <c r="B135" s="9">
        <v>40.704277978339348</v>
      </c>
      <c r="C135" t="s">
        <v>750</v>
      </c>
    </row>
    <row r="136" spans="1:3">
      <c r="A136" s="8" t="s">
        <v>689</v>
      </c>
      <c r="B136" s="9">
        <v>17.530884476534293</v>
      </c>
      <c r="C136" t="s">
        <v>783</v>
      </c>
    </row>
    <row r="137" spans="1:3">
      <c r="A137" s="8" t="s">
        <v>690</v>
      </c>
      <c r="B137" s="9">
        <v>20.648231046931407</v>
      </c>
      <c r="C137" t="s">
        <v>783</v>
      </c>
    </row>
    <row r="138" spans="1:3">
      <c r="A138" s="8" t="s">
        <v>691</v>
      </c>
      <c r="B138" s="9">
        <v>17.642617328519854</v>
      </c>
      <c r="C138" t="s">
        <v>783</v>
      </c>
    </row>
    <row r="139" spans="1:3">
      <c r="A139" s="8" t="s">
        <v>692</v>
      </c>
      <c r="B139" s="9">
        <v>11.072725631768952</v>
      </c>
      <c r="C139" t="s">
        <v>724</v>
      </c>
    </row>
    <row r="140" spans="1:3">
      <c r="A140" s="8" t="s">
        <v>693</v>
      </c>
      <c r="B140" s="9">
        <v>12.279440433212995</v>
      </c>
      <c r="C140" t="s">
        <v>783</v>
      </c>
    </row>
    <row r="141" spans="1:3">
      <c r="A141" s="1" t="s">
        <v>694</v>
      </c>
      <c r="B141" s="1">
        <v>28.43</v>
      </c>
      <c r="C141" t="s">
        <v>816</v>
      </c>
    </row>
    <row r="142" spans="1:3">
      <c r="A142" s="1" t="s">
        <v>695</v>
      </c>
      <c r="B142" s="1">
        <v>0.77</v>
      </c>
      <c r="C142" t="s">
        <v>724</v>
      </c>
    </row>
    <row r="143" spans="1:3">
      <c r="A143" s="1" t="s">
        <v>696</v>
      </c>
      <c r="B143" s="1">
        <v>21.21</v>
      </c>
      <c r="C143" t="s">
        <v>708</v>
      </c>
    </row>
    <row r="144" spans="1:3">
      <c r="A144" s="1" t="s">
        <v>697</v>
      </c>
      <c r="B144" s="1">
        <v>0.35</v>
      </c>
    </row>
    <row r="145" spans="1:3">
      <c r="A145" t="s">
        <v>601</v>
      </c>
      <c r="B145">
        <v>32.32</v>
      </c>
      <c r="C145" t="s">
        <v>698</v>
      </c>
    </row>
    <row r="146" spans="1:3">
      <c r="A146" t="s">
        <v>599</v>
      </c>
      <c r="B146">
        <v>17.8</v>
      </c>
      <c r="C146" t="s">
        <v>698</v>
      </c>
    </row>
    <row r="147" spans="1:3">
      <c r="A147" t="s">
        <v>602</v>
      </c>
      <c r="B147">
        <v>8.65</v>
      </c>
      <c r="C147" t="s">
        <v>707</v>
      </c>
    </row>
    <row r="148" spans="1:3">
      <c r="A148" t="s">
        <v>603</v>
      </c>
      <c r="B148">
        <v>6.07</v>
      </c>
      <c r="C148" t="s">
        <v>698</v>
      </c>
    </row>
    <row r="149" spans="1:3">
      <c r="A149" t="s">
        <v>604</v>
      </c>
      <c r="B149">
        <v>4.96</v>
      </c>
      <c r="C149" t="s">
        <v>707</v>
      </c>
    </row>
    <row r="150" spans="1:3">
      <c r="A150" t="s">
        <v>221</v>
      </c>
      <c r="B150" s="2">
        <v>52.92</v>
      </c>
      <c r="C150" t="s">
        <v>708</v>
      </c>
    </row>
    <row r="156" spans="1:3">
      <c r="B156" s="2"/>
    </row>
  </sheetData>
  <pageMargins left="0.7" right="0.7" top="0.75" bottom="0.75" header="0.3" footer="0.3"/>
  <pageSetup paperSize="121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58"/>
  <sheetViews>
    <sheetView topLeftCell="A13" workbookViewId="0">
      <selection activeCell="A56" activeCellId="1" sqref="A51:B53 A56:B57"/>
    </sheetView>
  </sheetViews>
  <sheetFormatPr baseColWidth="10" defaultRowHeight="15"/>
  <cols>
    <col min="1" max="1" width="26.140625" customWidth="1"/>
    <col min="2" max="2" width="7.28515625" customWidth="1"/>
  </cols>
  <sheetData>
    <row r="1" spans="1:5">
      <c r="A1" s="1" t="s">
        <v>893</v>
      </c>
      <c r="B1" s="3">
        <v>27.35</v>
      </c>
      <c r="C1" t="s">
        <v>910</v>
      </c>
    </row>
    <row r="2" spans="1:5">
      <c r="A2" t="s">
        <v>903</v>
      </c>
      <c r="B2" s="2">
        <v>11.841592766475395</v>
      </c>
      <c r="C2" t="s">
        <v>902</v>
      </c>
      <c r="D2" t="s">
        <v>902</v>
      </c>
      <c r="E2">
        <f>SUMIF(C1:C137,"PAK",B1:B137)</f>
        <v>68.093930088117574</v>
      </c>
    </row>
    <row r="3" spans="1:5">
      <c r="A3" t="s">
        <v>904</v>
      </c>
      <c r="B3" s="2">
        <v>53.581763171622335</v>
      </c>
      <c r="C3" t="s">
        <v>902</v>
      </c>
      <c r="D3" t="s">
        <v>910</v>
      </c>
      <c r="E3">
        <f>SUMIF(C1:C137,"AFG",B1:B137)</f>
        <v>70.156869956343442</v>
      </c>
    </row>
    <row r="4" spans="1:5">
      <c r="A4" t="s">
        <v>602</v>
      </c>
      <c r="B4">
        <v>8.65</v>
      </c>
      <c r="C4" t="s">
        <v>910</v>
      </c>
      <c r="D4" t="s">
        <v>919</v>
      </c>
      <c r="E4">
        <f>SUMIF(C1:C137,"IRN",B1:B137)</f>
        <v>70.509457320355281</v>
      </c>
    </row>
    <row r="5" spans="1:5">
      <c r="A5" t="s">
        <v>604</v>
      </c>
      <c r="B5">
        <v>4.96</v>
      </c>
      <c r="C5" t="s">
        <v>910</v>
      </c>
      <c r="D5" t="s">
        <v>962</v>
      </c>
      <c r="E5">
        <f>SUMIF(C1:C137,"ARA",B1:B137)</f>
        <v>77.760000000000005</v>
      </c>
    </row>
    <row r="6" spans="1:5">
      <c r="A6" t="s">
        <v>937</v>
      </c>
      <c r="B6" s="2">
        <v>2.5439066014023028</v>
      </c>
      <c r="C6" t="s">
        <v>919</v>
      </c>
      <c r="D6" t="s">
        <v>963</v>
      </c>
      <c r="E6">
        <f>SUMIF(C1:C137,"IRQ",B1:B137)</f>
        <v>74.472198443579757</v>
      </c>
    </row>
    <row r="7" spans="1:5">
      <c r="A7" t="s">
        <v>938</v>
      </c>
      <c r="B7" s="2">
        <v>1.3194536314327296</v>
      </c>
      <c r="C7" t="s">
        <v>919</v>
      </c>
    </row>
    <row r="8" spans="1:5">
      <c r="A8" t="s">
        <v>939</v>
      </c>
      <c r="B8" s="2">
        <v>3.9266940071438037</v>
      </c>
      <c r="C8" t="s">
        <v>919</v>
      </c>
    </row>
    <row r="9" spans="1:5">
      <c r="A9" t="s">
        <v>940</v>
      </c>
      <c r="B9" s="2">
        <v>3.9266940071438037</v>
      </c>
      <c r="C9" t="s">
        <v>919</v>
      </c>
    </row>
    <row r="10" spans="1:5">
      <c r="A10" t="s">
        <v>941</v>
      </c>
      <c r="B10" s="2">
        <v>1.0872297923005692</v>
      </c>
      <c r="C10" t="s">
        <v>919</v>
      </c>
    </row>
    <row r="11" spans="1:5">
      <c r="A11" t="s">
        <v>942</v>
      </c>
      <c r="B11" s="2">
        <v>0.95000661463156533</v>
      </c>
      <c r="C11" t="s">
        <v>919</v>
      </c>
    </row>
    <row r="12" spans="1:5">
      <c r="A12" t="s">
        <v>943</v>
      </c>
      <c r="B12" s="2">
        <v>4.8555893636724443</v>
      </c>
      <c r="C12" t="s">
        <v>919</v>
      </c>
    </row>
    <row r="13" spans="1:5">
      <c r="A13" t="s">
        <v>894</v>
      </c>
      <c r="B13" s="2">
        <v>2.6177960047625355</v>
      </c>
      <c r="C13" t="s">
        <v>910</v>
      </c>
    </row>
    <row r="14" spans="1:5">
      <c r="A14" t="s">
        <v>895</v>
      </c>
      <c r="B14" s="2">
        <v>1.8789019711602071</v>
      </c>
      <c r="C14" t="s">
        <v>910</v>
      </c>
    </row>
    <row r="15" spans="1:5">
      <c r="A15" t="s">
        <v>944</v>
      </c>
      <c r="B15" s="2">
        <v>1.8577907130572833</v>
      </c>
      <c r="C15" t="s">
        <v>919</v>
      </c>
    </row>
    <row r="16" spans="1:5">
      <c r="A16" t="s">
        <v>945</v>
      </c>
      <c r="B16" s="2">
        <v>1.6677893901309704</v>
      </c>
      <c r="C16" t="s">
        <v>919</v>
      </c>
    </row>
    <row r="17" spans="1:3">
      <c r="A17" t="s">
        <v>946</v>
      </c>
      <c r="B17" s="2">
        <v>0.59111522688186291</v>
      </c>
      <c r="C17" t="s">
        <v>919</v>
      </c>
    </row>
    <row r="18" spans="1:3">
      <c r="A18" t="s">
        <v>947</v>
      </c>
      <c r="B18" s="2">
        <v>5.1511469771133758</v>
      </c>
      <c r="C18" t="s">
        <v>919</v>
      </c>
    </row>
    <row r="19" spans="1:3">
      <c r="A19" t="s">
        <v>948</v>
      </c>
      <c r="B19" s="2">
        <v>3.1033549411297798</v>
      </c>
      <c r="C19" t="s">
        <v>919</v>
      </c>
    </row>
    <row r="20" spans="1:3">
      <c r="A20" t="s">
        <v>949</v>
      </c>
      <c r="B20" s="2">
        <v>2.0583476650350581</v>
      </c>
      <c r="C20" t="s">
        <v>919</v>
      </c>
    </row>
    <row r="21" spans="1:3">
      <c r="A21" t="s">
        <v>896</v>
      </c>
      <c r="B21" s="2">
        <v>0.91833972747717973</v>
      </c>
      <c r="C21" t="s">
        <v>910</v>
      </c>
    </row>
    <row r="22" spans="1:3">
      <c r="A22" t="s">
        <v>897</v>
      </c>
      <c r="B22" s="2">
        <v>6.3228218018256408</v>
      </c>
      <c r="C22" t="s">
        <v>910</v>
      </c>
    </row>
    <row r="23" spans="1:3">
      <c r="A23" t="s">
        <v>898</v>
      </c>
      <c r="B23" s="2">
        <v>0.69667151739648125</v>
      </c>
      <c r="C23" t="s">
        <v>910</v>
      </c>
    </row>
    <row r="24" spans="1:3">
      <c r="A24" t="s">
        <v>950</v>
      </c>
      <c r="B24" s="2">
        <v>4.5916986373858988</v>
      </c>
      <c r="C24" t="s">
        <v>919</v>
      </c>
    </row>
    <row r="25" spans="1:3">
      <c r="A25" t="s">
        <v>951</v>
      </c>
      <c r="B25" s="2">
        <v>0.69667151739648125</v>
      </c>
      <c r="C25" t="s">
        <v>919</v>
      </c>
    </row>
    <row r="26" spans="1:3">
      <c r="A26" t="s">
        <v>952</v>
      </c>
      <c r="B26" s="2">
        <v>1.5727887286678137</v>
      </c>
      <c r="C26" t="s">
        <v>919</v>
      </c>
    </row>
    <row r="27" spans="1:3">
      <c r="A27" t="s">
        <v>953</v>
      </c>
      <c r="B27" s="2">
        <v>1.8472350840058214</v>
      </c>
      <c r="C27" t="s">
        <v>919</v>
      </c>
    </row>
    <row r="28" spans="1:3">
      <c r="A28" t="s">
        <v>954</v>
      </c>
      <c r="B28" s="2">
        <v>1.488343696256119</v>
      </c>
      <c r="C28" t="s">
        <v>919</v>
      </c>
    </row>
    <row r="29" spans="1:3">
      <c r="A29" t="s">
        <v>899</v>
      </c>
      <c r="B29" s="2">
        <v>3.2405781187987839</v>
      </c>
      <c r="C29" t="s">
        <v>910</v>
      </c>
    </row>
    <row r="30" spans="1:3">
      <c r="A30" t="s">
        <v>955</v>
      </c>
      <c r="B30" s="2">
        <v>1.2666754861754204</v>
      </c>
      <c r="C30" t="s">
        <v>919</v>
      </c>
    </row>
    <row r="31" spans="1:3">
      <c r="A31" t="s">
        <v>956</v>
      </c>
      <c r="B31" s="2">
        <v>1.2138973409181111</v>
      </c>
      <c r="C31" t="s">
        <v>919</v>
      </c>
    </row>
    <row r="32" spans="1:3">
      <c r="A32" t="s">
        <v>900</v>
      </c>
      <c r="B32" s="2">
        <v>0.66500463024209577</v>
      </c>
      <c r="C32" t="s">
        <v>910</v>
      </c>
    </row>
    <row r="33" spans="1:3">
      <c r="A33" t="s">
        <v>905</v>
      </c>
      <c r="B33" s="2">
        <v>2.6705741500198443</v>
      </c>
      <c r="C33" t="s">
        <v>902</v>
      </c>
    </row>
    <row r="34" spans="1:3">
      <c r="A34" t="s">
        <v>901</v>
      </c>
      <c r="B34" s="2">
        <v>12.856756184680517</v>
      </c>
      <c r="C34" t="s">
        <v>910</v>
      </c>
    </row>
    <row r="35" spans="1:3">
      <c r="A35" t="s">
        <v>957</v>
      </c>
      <c r="B35" s="2">
        <v>1.1294523085064165</v>
      </c>
      <c r="C35" t="s">
        <v>919</v>
      </c>
    </row>
    <row r="36" spans="1:3">
      <c r="A36" t="s">
        <v>958</v>
      </c>
      <c r="B36" s="2">
        <v>1.0766741632491075</v>
      </c>
      <c r="C36" t="s">
        <v>919</v>
      </c>
    </row>
    <row r="37" spans="1:3">
      <c r="A37" t="s">
        <v>959</v>
      </c>
      <c r="B37">
        <v>9.77</v>
      </c>
      <c r="C37" t="s">
        <v>919</v>
      </c>
    </row>
    <row r="38" spans="1:3">
      <c r="A38" t="s">
        <v>908</v>
      </c>
      <c r="B38">
        <v>3.73</v>
      </c>
      <c r="C38" t="s">
        <v>919</v>
      </c>
    </row>
    <row r="39" spans="1:3">
      <c r="A39" t="s">
        <v>909</v>
      </c>
      <c r="B39">
        <v>2.99</v>
      </c>
      <c r="C39" t="s">
        <v>919</v>
      </c>
    </row>
    <row r="40" spans="1:3">
      <c r="A40" t="s">
        <v>920</v>
      </c>
      <c r="B40">
        <v>32.25</v>
      </c>
      <c r="C40" t="s">
        <v>962</v>
      </c>
    </row>
    <row r="41" spans="1:3">
      <c r="A41" t="s">
        <v>921</v>
      </c>
      <c r="B41">
        <v>27.54</v>
      </c>
      <c r="C41" t="s">
        <v>962</v>
      </c>
    </row>
    <row r="42" spans="1:3">
      <c r="A42" t="s">
        <v>922</v>
      </c>
      <c r="B42">
        <v>9.02</v>
      </c>
      <c r="C42" t="s">
        <v>962</v>
      </c>
    </row>
    <row r="43" spans="1:3">
      <c r="A43" t="s">
        <v>923</v>
      </c>
      <c r="B43">
        <v>4.45</v>
      </c>
      <c r="C43" t="s">
        <v>962</v>
      </c>
    </row>
    <row r="44" spans="1:3">
      <c r="A44" t="s">
        <v>924</v>
      </c>
      <c r="B44">
        <v>2.59</v>
      </c>
      <c r="C44" t="s">
        <v>962</v>
      </c>
    </row>
    <row r="45" spans="1:3">
      <c r="A45" t="s">
        <v>925</v>
      </c>
      <c r="B45">
        <v>1.91</v>
      </c>
      <c r="C45" t="s">
        <v>962</v>
      </c>
    </row>
    <row r="46" spans="1:3">
      <c r="A46" t="s">
        <v>926</v>
      </c>
      <c r="B46">
        <v>37.64</v>
      </c>
      <c r="C46" t="s">
        <v>963</v>
      </c>
    </row>
    <row r="47" spans="1:3">
      <c r="A47" t="s">
        <v>927</v>
      </c>
      <c r="B47">
        <v>9.85</v>
      </c>
      <c r="C47" t="s">
        <v>963</v>
      </c>
    </row>
    <row r="48" spans="1:3">
      <c r="A48" t="s">
        <v>928</v>
      </c>
      <c r="B48">
        <v>8.5399999999999991</v>
      </c>
      <c r="C48" t="s">
        <v>963</v>
      </c>
    </row>
    <row r="49" spans="1:3">
      <c r="A49" t="s">
        <v>929</v>
      </c>
      <c r="B49">
        <v>4.82</v>
      </c>
      <c r="C49" t="s">
        <v>963</v>
      </c>
    </row>
    <row r="50" spans="1:3">
      <c r="A50" t="s">
        <v>930</v>
      </c>
      <c r="B50">
        <v>4.3099999999999996</v>
      </c>
      <c r="C50" t="s">
        <v>963</v>
      </c>
    </row>
    <row r="51" spans="1:3">
      <c r="A51" t="s">
        <v>931</v>
      </c>
      <c r="B51" s="2">
        <v>10.188919584954606</v>
      </c>
    </row>
    <row r="52" spans="1:3">
      <c r="A52" t="s">
        <v>932</v>
      </c>
      <c r="B52" s="2">
        <v>12.728438391699095</v>
      </c>
    </row>
    <row r="53" spans="1:3">
      <c r="A53" t="s">
        <v>933</v>
      </c>
      <c r="B53" s="2">
        <v>7.1970168612191969</v>
      </c>
      <c r="C53" s="2"/>
    </row>
    <row r="54" spans="1:3">
      <c r="A54" t="s">
        <v>960</v>
      </c>
      <c r="B54" s="2">
        <v>6.0969014267185475</v>
      </c>
      <c r="C54" t="s">
        <v>919</v>
      </c>
    </row>
    <row r="55" spans="1:3">
      <c r="A55" t="s">
        <v>934</v>
      </c>
      <c r="B55" s="2">
        <v>8.482198443579767</v>
      </c>
      <c r="C55" t="s">
        <v>963</v>
      </c>
    </row>
    <row r="56" spans="1:3">
      <c r="A56" t="s">
        <v>935</v>
      </c>
      <c r="B56" s="2">
        <v>24.274509727626462</v>
      </c>
    </row>
    <row r="57" spans="1:3">
      <c r="A57" t="s">
        <v>936</v>
      </c>
      <c r="B57" s="2">
        <v>10.302015564202335</v>
      </c>
    </row>
    <row r="58" spans="1:3">
      <c r="A58" t="s">
        <v>964</v>
      </c>
      <c r="B58">
        <v>0.83</v>
      </c>
      <c r="C58" t="s">
        <v>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Hoja2</vt:lpstr>
      <vt:lpstr>Hoja1</vt:lpstr>
      <vt:lpstr>Hoja3</vt:lpstr>
      <vt:lpstr>Hoja4</vt:lpstr>
      <vt:lpstr>Hoja5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mbarakaja</dc:creator>
  <cp:lastModifiedBy>seven</cp:lastModifiedBy>
  <dcterms:created xsi:type="dcterms:W3CDTF">2016-07-28T19:44:42Z</dcterms:created>
  <dcterms:modified xsi:type="dcterms:W3CDTF">2016-08-23T11:56:16Z</dcterms:modified>
</cp:coreProperties>
</file>